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20\Rem\May\Revision\Desam Purranque\Cesfam Purranque\"/>
    </mc:Choice>
  </mc:AlternateContent>
  <xr:revisionPtr revIDLastSave="0" documentId="13_ncr:1_{33FFA3C4-7CC2-4ACC-8353-DD6FB967D6FF}" xr6:coauthVersionLast="45" xr6:coauthVersionMax="45" xr10:uidLastSave="{00000000-0000-0000-0000-000000000000}"/>
  <bookViews>
    <workbookView xWindow="-120" yWindow="-120" windowWidth="24240" windowHeight="13140" tabRatio="906" activeTab="19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32" i="38" l="1"/>
  <c r="CH64" i="32" l="1"/>
  <c r="CI63" i="32"/>
  <c r="CG63" i="32"/>
  <c r="D31" i="44"/>
  <c r="E31" i="44"/>
  <c r="D31" i="31"/>
  <c r="D32" i="31"/>
  <c r="D33" i="31"/>
  <c r="D34" i="31"/>
  <c r="D31" i="55"/>
  <c r="D32" i="55"/>
  <c r="D33" i="55"/>
  <c r="D34" i="55"/>
  <c r="CG64" i="32" l="1"/>
  <c r="CH63" i="32"/>
  <c r="CI64" i="32"/>
  <c r="CI34" i="38"/>
  <c r="CI31" i="38"/>
  <c r="D31" i="37"/>
  <c r="D32" i="37"/>
  <c r="D33" i="37"/>
  <c r="D34" i="37"/>
  <c r="E96" i="8" l="1"/>
  <c r="D96" i="8"/>
  <c r="D95" i="41"/>
  <c r="D93" i="41"/>
  <c r="D92" i="41"/>
  <c r="D91" i="41"/>
  <c r="C96" i="8" l="1"/>
  <c r="D82" i="42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3" i="38" l="1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K98" i="32" s="1"/>
  <c r="B208" i="32"/>
  <c r="K100" i="32"/>
  <c r="K99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M20" i="41" l="1"/>
  <c r="AF20" i="41"/>
  <c r="CD20" i="41" s="1"/>
  <c r="CM33" i="41"/>
  <c r="AF33" i="4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F25" i="41" s="1"/>
  <c r="CL106" i="41"/>
  <c r="D261" i="41"/>
  <c r="CK261" i="41" s="1"/>
  <c r="D28" i="41"/>
  <c r="D273" i="41"/>
  <c r="CI273" i="41" s="1"/>
  <c r="CB273" i="41" s="1"/>
  <c r="D31" i="41"/>
  <c r="CI31" i="41" s="1"/>
  <c r="CB31" i="41" s="1"/>
  <c r="F36" i="41"/>
  <c r="D52" i="41"/>
  <c r="CC52" i="41" s="1"/>
  <c r="D222" i="41"/>
  <c r="CJ220" i="41" s="1"/>
  <c r="CC220" i="41" s="1"/>
  <c r="D178" i="41"/>
  <c r="D189" i="41"/>
  <c r="CI189" i="41" s="1"/>
  <c r="CB189" i="41" s="1"/>
  <c r="D232" i="41"/>
  <c r="CI232" i="41" s="1"/>
  <c r="CB232" i="41" s="1"/>
  <c r="D236" i="41"/>
  <c r="CI236" i="41" s="1"/>
  <c r="CB236" i="41" s="1"/>
  <c r="D248" i="41"/>
  <c r="CI248" i="41" s="1"/>
  <c r="CB248" i="41" s="1"/>
  <c r="D269" i="41"/>
  <c r="D209" i="41"/>
  <c r="CI209" i="41" s="1"/>
  <c r="CB209" i="41" s="1"/>
  <c r="D254" i="41"/>
  <c r="CE254" i="41" s="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D29" i="41"/>
  <c r="CJ29" i="41" s="1"/>
  <c r="CI94" i="41"/>
  <c r="D275" i="41"/>
  <c r="CM275" i="41" s="1"/>
  <c r="D276" i="41"/>
  <c r="CG276" i="41" s="1"/>
  <c r="D277" i="41"/>
  <c r="CD277" i="41" s="1"/>
  <c r="D32" i="4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D23" i="4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E246" i="41" s="1"/>
  <c r="D259" i="41"/>
  <c r="CK259" i="41" s="1"/>
  <c r="D22" i="4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D30" i="41"/>
  <c r="CC30" i="41" s="1"/>
  <c r="D34" i="41"/>
  <c r="CE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G23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62" i="41"/>
  <c r="CM262" i="41"/>
  <c r="D266" i="41"/>
  <c r="CG266" i="41" s="1"/>
  <c r="CI271" i="41"/>
  <c r="CB271" i="41" s="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C53" i="41"/>
  <c r="CJ41" i="41"/>
  <c r="CE15" i="41"/>
  <c r="CE20" i="41"/>
  <c r="CJ24" i="41"/>
  <c r="CE25" i="41"/>
  <c r="CE27" i="41"/>
  <c r="CE31" i="41"/>
  <c r="CE33" i="41"/>
  <c r="CK42" i="41"/>
  <c r="CK44" i="41"/>
  <c r="CF20" i="41"/>
  <c r="CK20" i="41"/>
  <c r="CF23" i="41"/>
  <c r="CF24" i="41"/>
  <c r="CF27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D19" i="41"/>
  <c r="AF19" i="41" s="1"/>
  <c r="CC20" i="41"/>
  <c r="CL20" i="41"/>
  <c r="CL22" i="41"/>
  <c r="CC23" i="41"/>
  <c r="CL23" i="41"/>
  <c r="CC24" i="41"/>
  <c r="CL24" i="41"/>
  <c r="CC25" i="41"/>
  <c r="CC27" i="41"/>
  <c r="CL27" i="41"/>
  <c r="CC29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E51" i="41"/>
  <c r="CE52" i="41"/>
  <c r="CK52" i="41"/>
  <c r="CE55" i="41"/>
  <c r="J63" i="41"/>
  <c r="J64" i="41"/>
  <c r="J71" i="41"/>
  <c r="CJ20" i="41"/>
  <c r="CE23" i="41"/>
  <c r="CJ23" i="41"/>
  <c r="CE24" i="41"/>
  <c r="CJ27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I20" i="41"/>
  <c r="CB20" i="41" s="1"/>
  <c r="CI23" i="41"/>
  <c r="CB23" i="41" s="1"/>
  <c r="CI24" i="41"/>
  <c r="CB24" i="41" s="1"/>
  <c r="CI27" i="41"/>
  <c r="CB27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L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F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J189" i="41"/>
  <c r="CC189" i="41" s="1"/>
  <c r="CK207" i="41"/>
  <c r="CG207" i="41"/>
  <c r="CE207" i="41"/>
  <c r="CJ205" i="41"/>
  <c r="CC205" i="41" s="1"/>
  <c r="CM207" i="41"/>
  <c r="CD207" i="41"/>
  <c r="CL207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M233" i="41"/>
  <c r="CG233" i="41"/>
  <c r="CN233" i="41"/>
  <c r="CF233" i="41"/>
  <c r="CJ231" i="41"/>
  <c r="CC231" i="41" s="1"/>
  <c r="CE233" i="41"/>
  <c r="D239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F255" i="41"/>
  <c r="CF256" i="41"/>
  <c r="CN260" i="41"/>
  <c r="CF260" i="41"/>
  <c r="CE260" i="41"/>
  <c r="CN266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J234" i="41"/>
  <c r="CC234" i="41" s="1"/>
  <c r="CL236" i="41"/>
  <c r="D241" i="41"/>
  <c r="D251" i="41"/>
  <c r="CG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D273" i="41"/>
  <c r="CK273" i="41"/>
  <c r="CF273" i="41"/>
  <c r="CJ271" i="41"/>
  <c r="CC271" i="41" s="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N273" i="41" l="1"/>
  <c r="CF254" i="41"/>
  <c r="CE236" i="41"/>
  <c r="CL255" i="41"/>
  <c r="CK215" i="41"/>
  <c r="CN222" i="41"/>
  <c r="CD222" i="41"/>
  <c r="CI30" i="41"/>
  <c r="CB30" i="41" s="1"/>
  <c r="CI13" i="41"/>
  <c r="CB13" i="41" s="1"/>
  <c r="CL13" i="41"/>
  <c r="CL41" i="41"/>
  <c r="CD254" i="41"/>
  <c r="CM246" i="41"/>
  <c r="CL273" i="41"/>
  <c r="CE273" i="41"/>
  <c r="CG273" i="41"/>
  <c r="CN254" i="41"/>
  <c r="CM258" i="41"/>
  <c r="CD252" i="41"/>
  <c r="CM236" i="41"/>
  <c r="CI215" i="41"/>
  <c r="CB215" i="41" s="1"/>
  <c r="CF222" i="41"/>
  <c r="CM222" i="41"/>
  <c r="CI29" i="41"/>
  <c r="CB29" i="41" s="1"/>
  <c r="CE30" i="41"/>
  <c r="CL30" i="41"/>
  <c r="CF30" i="41"/>
  <c r="CJ30" i="41"/>
  <c r="CC57" i="41"/>
  <c r="CM273" i="41"/>
  <c r="CM254" i="41"/>
  <c r="CG222" i="41"/>
  <c r="CE29" i="41"/>
  <c r="CL29" i="41"/>
  <c r="CL25" i="41"/>
  <c r="CF29" i="41"/>
  <c r="CE252" i="41"/>
  <c r="CF236" i="41"/>
  <c r="AF236" i="41" s="1"/>
  <c r="CH189" i="41"/>
  <c r="CA189" i="41" s="1"/>
  <c r="CI25" i="41"/>
  <c r="CB25" i="41" s="1"/>
  <c r="CJ31" i="41"/>
  <c r="CJ50" i="41"/>
  <c r="CF31" i="41"/>
  <c r="CJ57" i="41"/>
  <c r="CJ25" i="41"/>
  <c r="CK53" i="41"/>
  <c r="CM34" i="41"/>
  <c r="AF34" i="41"/>
  <c r="CM30" i="41"/>
  <c r="AF30" i="41"/>
  <c r="CM29" i="41"/>
  <c r="AF29" i="41"/>
  <c r="CM31" i="41"/>
  <c r="AF31" i="41"/>
  <c r="CM26" i="41"/>
  <c r="AF26" i="41"/>
  <c r="CM23" i="41"/>
  <c r="AF23" i="41"/>
  <c r="CM24" i="41"/>
  <c r="AF24" i="41"/>
  <c r="CM21" i="41"/>
  <c r="AF21" i="41"/>
  <c r="CK21" i="41" s="1"/>
  <c r="CM28" i="41"/>
  <c r="AF28" i="41"/>
  <c r="CM32" i="41"/>
  <c r="AF32" i="41"/>
  <c r="CK32" i="41" s="1"/>
  <c r="CL52" i="41"/>
  <c r="CM22" i="41"/>
  <c r="AF22" i="41"/>
  <c r="CK22" i="41" s="1"/>
  <c r="CM35" i="41"/>
  <c r="AF35" i="41"/>
  <c r="CM27" i="41"/>
  <c r="AF27" i="41"/>
  <c r="CM25" i="41"/>
  <c r="AF25" i="41"/>
  <c r="CH186" i="41"/>
  <c r="CA186" i="41" s="1"/>
  <c r="CE232" i="41"/>
  <c r="CG240" i="41"/>
  <c r="CM234" i="41"/>
  <c r="CK212" i="41"/>
  <c r="CG242" i="41"/>
  <c r="CK240" i="41"/>
  <c r="CG232" i="41"/>
  <c r="CN234" i="41"/>
  <c r="CM212" i="41"/>
  <c r="CL226" i="41"/>
  <c r="CE226" i="41"/>
  <c r="CF28" i="41"/>
  <c r="CF21" i="41"/>
  <c r="CN236" i="41"/>
  <c r="U176" i="41"/>
  <c r="U174" i="41"/>
  <c r="U150" i="41"/>
  <c r="U155" i="41"/>
  <c r="CI21" i="41"/>
  <c r="CB21" i="41" s="1"/>
  <c r="CE47" i="41"/>
  <c r="CD270" i="41"/>
  <c r="CD242" i="41"/>
  <c r="CL47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AF252" i="41" s="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AF209" i="41" s="1"/>
  <c r="CD28" i="41"/>
  <c r="CL28" i="41"/>
  <c r="CC14" i="41"/>
  <c r="CM260" i="41"/>
  <c r="CK211" i="41"/>
  <c r="CC28" i="41"/>
  <c r="CK35" i="41"/>
  <c r="CE28" i="41"/>
  <c r="CJ14" i="41"/>
  <c r="D46" i="41"/>
  <c r="CD46" i="41" s="1"/>
  <c r="AJ51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CJ258" i="41"/>
  <c r="CC258" i="41" s="1"/>
  <c r="CJ254" i="41"/>
  <c r="CC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C35" i="41"/>
  <c r="CC32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AF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20" i="41"/>
  <c r="AJ52" i="41"/>
  <c r="AJ48" i="41"/>
  <c r="CF217" i="41"/>
  <c r="CJ215" i="41"/>
  <c r="CC215" i="41" s="1"/>
  <c r="AF207" i="41"/>
  <c r="V140" i="41"/>
  <c r="V136" i="41"/>
  <c r="AF263" i="41"/>
  <c r="AF26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M19" i="41"/>
  <c r="CI19" i="41"/>
  <c r="D36" i="41"/>
  <c r="CL19" i="41"/>
  <c r="CK19" i="41"/>
  <c r="CJ19" i="41"/>
  <c r="V109" i="41"/>
  <c r="V107" i="41"/>
  <c r="V105" i="41"/>
  <c r="V103" i="41"/>
  <c r="V101" i="41"/>
  <c r="V97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CD21" i="41" l="1"/>
  <c r="CI46" i="41"/>
  <c r="CB46" i="41" s="1"/>
  <c r="CD22" i="41"/>
  <c r="CD32" i="41"/>
  <c r="CC46" i="41"/>
  <c r="CK46" i="41"/>
  <c r="AF260" i="41"/>
  <c r="AF222" i="41"/>
  <c r="CL46" i="41"/>
  <c r="CJ46" i="41"/>
  <c r="AJ14" i="41"/>
  <c r="AF254" i="41"/>
  <c r="AH189" i="41"/>
  <c r="AF36" i="41"/>
  <c r="CD24" i="41"/>
  <c r="AL24" i="41" s="1"/>
  <c r="CK24" i="41"/>
  <c r="CK29" i="41"/>
  <c r="CD29" i="41"/>
  <c r="AL29" i="41" s="1"/>
  <c r="CK25" i="41"/>
  <c r="CD25" i="41"/>
  <c r="AL25" i="41" s="1"/>
  <c r="CK23" i="41"/>
  <c r="CD23" i="41"/>
  <c r="AL23" i="41" s="1"/>
  <c r="CD30" i="41"/>
  <c r="AL30" i="41" s="1"/>
  <c r="CK30" i="41"/>
  <c r="CK27" i="41"/>
  <c r="CD27" i="41"/>
  <c r="AL27" i="41" s="1"/>
  <c r="CK31" i="41"/>
  <c r="CD31" i="41"/>
  <c r="AL31" i="41" s="1"/>
  <c r="AF237" i="41"/>
  <c r="AF272" i="41"/>
  <c r="AJ45" i="41"/>
  <c r="AJ47" i="41"/>
  <c r="U156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C106" i="54" s="1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CT263" i="52" s="1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CL252" i="52" s="1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CT246" i="52" s="1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58" i="54" l="1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AY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AY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AY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AY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AL68" i="54" s="1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AL69" i="54" s="1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AL67" i="54" s="1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AL62" i="54" s="1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AL75" i="54" s="1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AL76" i="54" s="1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3" i="52" l="1"/>
  <c r="AY168" i="52"/>
  <c r="AY191" i="52"/>
  <c r="AY198" i="52"/>
  <c r="AY162" i="52"/>
  <c r="AY189" i="52"/>
  <c r="AL70" i="54"/>
  <c r="AL77" i="54"/>
  <c r="AY204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195" i="51" s="1"/>
  <c r="F9" i="28" s="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AN24" i="46" s="1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AN27" i="46" s="1"/>
  <c r="C25" i="46"/>
  <c r="AN25" i="46" s="1"/>
  <c r="M17" i="50"/>
  <c r="CG61" i="49"/>
  <c r="CA61" i="49" s="1"/>
  <c r="CH61" i="49"/>
  <c r="CB61" i="49" s="1"/>
  <c r="M108" i="50"/>
  <c r="D150" i="45"/>
  <c r="C140" i="45"/>
  <c r="C26" i="46"/>
  <c r="AN26" i="46" s="1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AN22" i="46" s="1"/>
  <c r="C21" i="46"/>
  <c r="AN21" i="46" s="1"/>
  <c r="C20" i="46"/>
  <c r="AN20" i="46" s="1"/>
  <c r="C19" i="46"/>
  <c r="AN19" i="46" s="1"/>
  <c r="C18" i="46"/>
  <c r="AN18" i="46" s="1"/>
  <c r="C17" i="46"/>
  <c r="AN17" i="46" s="1"/>
  <c r="C16" i="46"/>
  <c r="AN16" i="46" s="1"/>
  <c r="C15" i="46"/>
  <c r="AN15" i="46" s="1"/>
  <c r="C14" i="46"/>
  <c r="AN14" i="46" s="1"/>
  <c r="C13" i="46"/>
  <c r="AN13" i="46" s="1"/>
  <c r="G12" i="48"/>
  <c r="CH59" i="49"/>
  <c r="CB59" i="49" s="1"/>
  <c r="CG59" i="49"/>
  <c r="CA59" i="49" s="1"/>
  <c r="C48" i="49"/>
  <c r="P12" i="48"/>
  <c r="K12" i="48"/>
  <c r="J17" i="50"/>
  <c r="AN23" i="46" l="1"/>
  <c r="A197" i="48"/>
  <c r="CG137" i="46"/>
  <c r="CA137" i="46" s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V12" i="38" s="1"/>
  <c r="C13" i="38"/>
  <c r="V13" i="38" s="1"/>
  <c r="C14" i="38"/>
  <c r="V14" i="38" s="1"/>
  <c r="C15" i="38"/>
  <c r="V15" i="38" s="1"/>
  <c r="C16" i="38"/>
  <c r="V16" i="38" s="1"/>
  <c r="C17" i="38"/>
  <c r="V17" i="38" s="1"/>
  <c r="C18" i="38"/>
  <c r="V18" i="38" s="1"/>
  <c r="C19" i="38"/>
  <c r="V19" i="38" s="1"/>
  <c r="C20" i="38"/>
  <c r="V20" i="38" s="1"/>
  <c r="C21" i="38"/>
  <c r="V21" i="38" s="1"/>
  <c r="C22" i="38"/>
  <c r="V22" i="38" s="1"/>
  <c r="C23" i="38"/>
  <c r="V23" i="38" s="1"/>
  <c r="C24" i="38"/>
  <c r="V24" i="38" s="1"/>
  <c r="C25" i="38"/>
  <c r="V25" i="38" s="1"/>
  <c r="C26" i="38"/>
  <c r="V26" i="38" s="1"/>
  <c r="C27" i="38"/>
  <c r="V27" i="38" s="1"/>
  <c r="C31" i="38"/>
  <c r="AI31" i="38" s="1"/>
  <c r="CC31" i="38"/>
  <c r="C32" i="38"/>
  <c r="CC32" i="38"/>
  <c r="C33" i="38"/>
  <c r="AI33" i="38" s="1"/>
  <c r="CC33" i="38"/>
  <c r="C34" i="38"/>
  <c r="AI34" i="38" s="1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A218" i="39" s="1"/>
  <c r="CH218" i="39"/>
  <c r="CB218" i="39" s="1"/>
  <c r="CG214" i="39"/>
  <c r="CA214" i="39" s="1"/>
  <c r="CG210" i="39"/>
  <c r="CH210" i="39"/>
  <c r="CG206" i="39"/>
  <c r="CH206" i="39"/>
  <c r="CH193" i="39"/>
  <c r="CG193" i="39"/>
  <c r="CA193" i="39" s="1"/>
  <c r="CH201" i="39"/>
  <c r="CB201" i="39" s="1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H221" i="39"/>
  <c r="CG221" i="39"/>
  <c r="CG217" i="39"/>
  <c r="CA217" i="39" s="1"/>
  <c r="CH217" i="39"/>
  <c r="CA206" i="39"/>
  <c r="CH209" i="39"/>
  <c r="CB209" i="39" s="1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H196" i="39"/>
  <c r="CB196" i="39" s="1"/>
  <c r="CG196" i="39"/>
  <c r="CA196" i="39" s="1"/>
  <c r="CG228" i="39"/>
  <c r="CA228" i="39" s="1"/>
  <c r="CH228" i="39"/>
  <c r="CA221" i="39"/>
  <c r="CG220" i="39"/>
  <c r="CA220" i="39" s="1"/>
  <c r="CH220" i="39"/>
  <c r="CB220" i="39" s="1"/>
  <c r="CH216" i="39"/>
  <c r="CG216" i="39"/>
  <c r="CA216" i="39" s="1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A199" i="39" s="1"/>
  <c r="CH199" i="39"/>
  <c r="CG195" i="39"/>
  <c r="CH195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B211" i="39" s="1"/>
  <c r="CG207" i="39"/>
  <c r="CH207" i="39"/>
  <c r="CB207" i="39" s="1"/>
  <c r="C62" i="43"/>
  <c r="C33" i="42"/>
  <c r="CG33" i="42" s="1"/>
  <c r="CA33" i="42" s="1"/>
  <c r="C108" i="39"/>
  <c r="C138" i="39"/>
  <c r="C98" i="39"/>
  <c r="C94" i="39"/>
  <c r="C86" i="39"/>
  <c r="C96" i="39"/>
  <c r="C42" i="38"/>
  <c r="AN42" i="38" s="1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AN40" i="38" s="1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F157" i="39" s="1"/>
  <c r="C153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AN58" i="38" s="1"/>
  <c r="C54" i="38"/>
  <c r="AN54" i="38" s="1"/>
  <c r="C50" i="38"/>
  <c r="AN50" i="38" s="1"/>
  <c r="C46" i="38"/>
  <c r="AN46" i="38" s="1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F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H37" i="42" s="1"/>
  <c r="CB37" i="42" s="1"/>
  <c r="C30" i="42"/>
  <c r="CH30" i="42" s="1"/>
  <c r="CB30" i="42" s="1"/>
  <c r="C28" i="42"/>
  <c r="CG28" i="42" s="1"/>
  <c r="CA28" i="42" s="1"/>
  <c r="C20" i="42"/>
  <c r="CG20" i="42" s="1"/>
  <c r="CA20" i="42" s="1"/>
  <c r="C18" i="42"/>
  <c r="CG18" i="42" s="1"/>
  <c r="CA18" i="42" s="1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AN60" i="38" s="1"/>
  <c r="B293" i="39"/>
  <c r="C286" i="39"/>
  <c r="CB225" i="39"/>
  <c r="CA213" i="39"/>
  <c r="CA203" i="39"/>
  <c r="C198" i="39"/>
  <c r="C189" i="39"/>
  <c r="C88" i="39"/>
  <c r="C96" i="40"/>
  <c r="CH96" i="40" s="1"/>
  <c r="C204" i="39"/>
  <c r="CA197" i="39"/>
  <c r="CB197" i="39"/>
  <c r="C59" i="38"/>
  <c r="AN59" i="38" s="1"/>
  <c r="C55" i="38"/>
  <c r="AN55" i="38" s="1"/>
  <c r="C51" i="38"/>
  <c r="AN51" i="38" s="1"/>
  <c r="C43" i="38"/>
  <c r="AN43" i="38" s="1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B216" i="39"/>
  <c r="CB193" i="39"/>
  <c r="C144" i="39"/>
  <c r="K121" i="39"/>
  <c r="CA207" i="39"/>
  <c r="C206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57" i="38"/>
  <c r="AN57" i="38" s="1"/>
  <c r="C45" i="38"/>
  <c r="AN45" i="38" s="1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F171" i="39" s="1"/>
  <c r="C132" i="39"/>
  <c r="B62" i="40"/>
  <c r="C275" i="39"/>
  <c r="CB206" i="39"/>
  <c r="CB198" i="39"/>
  <c r="C186" i="39"/>
  <c r="C184" i="39"/>
  <c r="C182" i="39"/>
  <c r="C176" i="39"/>
  <c r="CK176" i="39" s="1"/>
  <c r="CE176" i="39" s="1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AM51" i="40" s="1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J11" i="39"/>
  <c r="CH15" i="39"/>
  <c r="CA15" i="39" s="1"/>
  <c r="CK15" i="39"/>
  <c r="CD15" i="39" s="1"/>
  <c r="CB15" i="39"/>
  <c r="C48" i="38"/>
  <c r="AN48" i="38" s="1"/>
  <c r="C56" i="38"/>
  <c r="AN56" i="38" s="1"/>
  <c r="C47" i="38"/>
  <c r="AN47" i="38" s="1"/>
  <c r="C53" i="38"/>
  <c r="AN53" i="38" s="1"/>
  <c r="C61" i="38"/>
  <c r="AN61" i="38" s="1"/>
  <c r="C39" i="38"/>
  <c r="AN39" i="38" s="1"/>
  <c r="CH258" i="39"/>
  <c r="CB258" i="39" s="1"/>
  <c r="CI258" i="39"/>
  <c r="CC258" i="39" s="1"/>
  <c r="CH254" i="39"/>
  <c r="CB254" i="39" s="1"/>
  <c r="CI254" i="39"/>
  <c r="CC254" i="39" s="1"/>
  <c r="C113" i="39"/>
  <c r="C280" i="39"/>
  <c r="C276" i="39"/>
  <c r="C52" i="38"/>
  <c r="AN52" i="38" s="1"/>
  <c r="C49" i="38"/>
  <c r="AN49" i="38" s="1"/>
  <c r="CF174" i="39"/>
  <c r="CJ174" i="39"/>
  <c r="CD174" i="39" s="1"/>
  <c r="D133" i="39"/>
  <c r="C130" i="39"/>
  <c r="CA53" i="39"/>
  <c r="CF19" i="38"/>
  <c r="CI257" i="39"/>
  <c r="CC257" i="39" s="1"/>
  <c r="CH257" i="39"/>
  <c r="CB257" i="39" s="1"/>
  <c r="CK171" i="39"/>
  <c r="CE171" i="39" s="1"/>
  <c r="CJ170" i="39"/>
  <c r="CD170" i="39" s="1"/>
  <c r="CI154" i="39"/>
  <c r="CC154" i="39" s="1"/>
  <c r="C116" i="39"/>
  <c r="D120" i="39"/>
  <c r="C92" i="40"/>
  <c r="C302" i="39"/>
  <c r="C84" i="39"/>
  <c r="C44" i="38"/>
  <c r="AN44" i="38" s="1"/>
  <c r="C41" i="38"/>
  <c r="AN41" i="38" s="1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J161" i="39"/>
  <c r="CD161" i="39" s="1"/>
  <c r="CH161" i="39"/>
  <c r="CB161" i="39" s="1"/>
  <c r="CI161" i="39"/>
  <c r="CC161" i="39" s="1"/>
  <c r="CJ157" i="39"/>
  <c r="CD157" i="39" s="1"/>
  <c r="CA59" i="39"/>
  <c r="C278" i="39"/>
  <c r="CK278" i="39" s="1"/>
  <c r="CE278" i="39" s="1"/>
  <c r="C269" i="39"/>
  <c r="C265" i="39"/>
  <c r="C261" i="39"/>
  <c r="E251" i="39"/>
  <c r="C246" i="39"/>
  <c r="C237" i="39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CG37" i="42" l="1"/>
  <c r="CA37" i="42" s="1"/>
  <c r="AU33" i="42"/>
  <c r="CA108" i="39"/>
  <c r="CG71" i="42"/>
  <c r="CA71" i="42" s="1"/>
  <c r="CI174" i="39"/>
  <c r="CC174" i="39" s="1"/>
  <c r="CK174" i="39"/>
  <c r="CE174" i="39" s="1"/>
  <c r="CH159" i="39"/>
  <c r="CB159" i="39" s="1"/>
  <c r="CH174" i="39"/>
  <c r="CB174" i="39" s="1"/>
  <c r="CJ159" i="39"/>
  <c r="CD159" i="39" s="1"/>
  <c r="CK159" i="39"/>
  <c r="CE159" i="39" s="1"/>
  <c r="CH40" i="42"/>
  <c r="CB40" i="42" s="1"/>
  <c r="CH157" i="39"/>
  <c r="CB157" i="39" s="1"/>
  <c r="CK157" i="39"/>
  <c r="CE157" i="39" s="1"/>
  <c r="CH19" i="42"/>
  <c r="CB19" i="42" s="1"/>
  <c r="CG40" i="42"/>
  <c r="CA40" i="42" s="1"/>
  <c r="CI19" i="42"/>
  <c r="CC19" i="42" s="1"/>
  <c r="CJ171" i="39"/>
  <c r="CD171" i="39" s="1"/>
  <c r="CI171" i="39"/>
  <c r="CC171" i="39" s="1"/>
  <c r="CI157" i="39"/>
  <c r="CC157" i="39" s="1"/>
  <c r="CG96" i="40"/>
  <c r="CA96" i="40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F225" i="39" s="1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F153" i="39" s="1"/>
  <c r="CI203" i="39"/>
  <c r="CL203" i="39"/>
  <c r="CF203" i="39" s="1"/>
  <c r="CJ203" i="39"/>
  <c r="CD203" i="39" s="1"/>
  <c r="CK203" i="39"/>
  <c r="CJ168" i="39"/>
  <c r="CD168" i="39" s="1"/>
  <c r="CL168" i="39"/>
  <c r="CF168" i="39" s="1"/>
  <c r="CJ163" i="39"/>
  <c r="CD163" i="39" s="1"/>
  <c r="CL163" i="39"/>
  <c r="CI196" i="39"/>
  <c r="CC196" i="39" s="1"/>
  <c r="CJ196" i="39"/>
  <c r="CD196" i="39" s="1"/>
  <c r="CK196" i="39"/>
  <c r="CE196" i="39" s="1"/>
  <c r="CL196" i="39"/>
  <c r="CF196" i="39" s="1"/>
  <c r="CJ179" i="39"/>
  <c r="CD179" i="39" s="1"/>
  <c r="CL179" i="39"/>
  <c r="CF179" i="39" s="1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F224" i="39" s="1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E205" i="39" s="1"/>
  <c r="CL205" i="39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F188" i="39" s="1"/>
  <c r="CJ175" i="39"/>
  <c r="CD175" i="39" s="1"/>
  <c r="CL175" i="39"/>
  <c r="CJ164" i="39"/>
  <c r="CD164" i="39" s="1"/>
  <c r="CL164" i="39"/>
  <c r="CI206" i="39"/>
  <c r="CC206" i="39" s="1"/>
  <c r="CJ206" i="39"/>
  <c r="CD206" i="39" s="1"/>
  <c r="CK206" i="39"/>
  <c r="CE206" i="39" s="1"/>
  <c r="CL206" i="39"/>
  <c r="CF206" i="39" s="1"/>
  <c r="CL226" i="39"/>
  <c r="CF226" i="39" s="1"/>
  <c r="CI226" i="39"/>
  <c r="CC226" i="39" s="1"/>
  <c r="CJ226" i="39"/>
  <c r="CD226" i="39" s="1"/>
  <c r="CK226" i="39"/>
  <c r="CE226" i="39" s="1"/>
  <c r="CL217" i="39"/>
  <c r="CF217" i="39" s="1"/>
  <c r="CI217" i="39"/>
  <c r="CC217" i="39" s="1"/>
  <c r="CK217" i="39"/>
  <c r="CJ217" i="39"/>
  <c r="CL208" i="39"/>
  <c r="CF208" i="39" s="1"/>
  <c r="CI208" i="39"/>
  <c r="CC208" i="39" s="1"/>
  <c r="CJ208" i="39"/>
  <c r="CD208" i="39" s="1"/>
  <c r="CK208" i="39"/>
  <c r="CE208" i="39" s="1"/>
  <c r="CJ151" i="39"/>
  <c r="CD151" i="39" s="1"/>
  <c r="CM151" i="39"/>
  <c r="CL151" i="39"/>
  <c r="CF151" i="39" s="1"/>
  <c r="CN151" i="39"/>
  <c r="CL221" i="39"/>
  <c r="CF221" i="39" s="1"/>
  <c r="CI221" i="39"/>
  <c r="CC221" i="39" s="1"/>
  <c r="CJ221" i="39"/>
  <c r="CD221" i="39" s="1"/>
  <c r="CK221" i="39"/>
  <c r="CE221" i="39" s="1"/>
  <c r="CL209" i="39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D195" i="39" s="1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J197" i="39"/>
  <c r="CD197" i="39" s="1"/>
  <c r="CK197" i="39"/>
  <c r="CJ176" i="39"/>
  <c r="CD176" i="39" s="1"/>
  <c r="CL176" i="39"/>
  <c r="CF176" i="39" s="1"/>
  <c r="CI218" i="39"/>
  <c r="CJ218" i="39"/>
  <c r="CD218" i="39" s="1"/>
  <c r="CK218" i="39"/>
  <c r="CE218" i="39" s="1"/>
  <c r="CL218" i="39"/>
  <c r="CF218" i="39" s="1"/>
  <c r="CI160" i="39"/>
  <c r="CC160" i="39" s="1"/>
  <c r="CL160" i="39"/>
  <c r="CF160" i="39" s="1"/>
  <c r="CI155" i="39"/>
  <c r="CC155" i="39" s="1"/>
  <c r="CL155" i="39"/>
  <c r="CL214" i="39"/>
  <c r="CF214" i="39" s="1"/>
  <c r="CJ214" i="39"/>
  <c r="CD214" i="39" s="1"/>
  <c r="CK214" i="39"/>
  <c r="CE214" i="39" s="1"/>
  <c r="CI214" i="39"/>
  <c r="CC214" i="39" s="1"/>
  <c r="CL220" i="39"/>
  <c r="CI220" i="39"/>
  <c r="CC220" i="39" s="1"/>
  <c r="CJ220" i="39"/>
  <c r="CD220" i="39" s="1"/>
  <c r="CK220" i="39"/>
  <c r="CJ219" i="39"/>
  <c r="CK219" i="39"/>
  <c r="CE219" i="39" s="1"/>
  <c r="CI219" i="39"/>
  <c r="CC219" i="39" s="1"/>
  <c r="CL219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K228" i="39"/>
  <c r="CE228" i="39" s="1"/>
  <c r="CJ228" i="39"/>
  <c r="CD228" i="39" s="1"/>
  <c r="CL228" i="39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F185" i="39" s="1"/>
  <c r="CL184" i="39"/>
  <c r="CF184" i="39" s="1"/>
  <c r="CF197" i="39"/>
  <c r="CL200" i="39"/>
  <c r="CF200" i="39" s="1"/>
  <c r="CI200" i="39"/>
  <c r="CC200" i="39" s="1"/>
  <c r="CJ200" i="39"/>
  <c r="CD200" i="39" s="1"/>
  <c r="CK200" i="39"/>
  <c r="CE200" i="39" s="1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F219" i="39"/>
  <c r="CD219" i="39"/>
  <c r="CK179" i="39"/>
  <c r="CE179" i="39" s="1"/>
  <c r="CH189" i="39"/>
  <c r="CB189" i="39" s="1"/>
  <c r="CI189" i="39"/>
  <c r="CC189" i="39" s="1"/>
  <c r="CI30" i="42"/>
  <c r="CC30" i="42" s="1"/>
  <c r="AU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I153" i="39"/>
  <c r="CC153" i="39" s="1"/>
  <c r="CI178" i="39"/>
  <c r="CC178" i="39" s="1"/>
  <c r="CA95" i="40"/>
  <c r="CG80" i="42"/>
  <c r="CA80" i="42" s="1"/>
  <c r="AU80" i="42" s="1"/>
  <c r="CF209" i="39"/>
  <c r="CK178" i="39"/>
  <c r="CE178" i="39" s="1"/>
  <c r="CH95" i="40"/>
  <c r="CI28" i="42"/>
  <c r="CC28" i="42" s="1"/>
  <c r="AU28" i="42" s="1"/>
  <c r="CH16" i="42"/>
  <c r="CB16" i="42" s="1"/>
  <c r="CG14" i="42"/>
  <c r="CA14" i="42" s="1"/>
  <c r="AU14" i="42" s="1"/>
  <c r="CI36" i="42"/>
  <c r="CC36" i="42" s="1"/>
  <c r="CI164" i="39"/>
  <c r="CC164" i="39" s="1"/>
  <c r="CI16" i="42"/>
  <c r="CC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H154" i="39"/>
  <c r="CB154" i="39" s="1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K166" i="39"/>
  <c r="CE166" i="39" s="1"/>
  <c r="CC197" i="39"/>
  <c r="CI158" i="39"/>
  <c r="CC158" i="39" s="1"/>
  <c r="CK165" i="39"/>
  <c r="CE165" i="39" s="1"/>
  <c r="CI71" i="42"/>
  <c r="CC71" i="42" s="1"/>
  <c r="CH179" i="39"/>
  <c r="CB179" i="39" s="1"/>
  <c r="CE220" i="39"/>
  <c r="CB96" i="40"/>
  <c r="CG95" i="40"/>
  <c r="B189" i="40"/>
  <c r="A228" i="44"/>
  <c r="F27" i="28" s="1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I279" i="39"/>
  <c r="CC279" i="39" s="1"/>
  <c r="CH48" i="42"/>
  <c r="CB48" i="42" s="1"/>
  <c r="CF183" i="39"/>
  <c r="C128" i="39"/>
  <c r="CC218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155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AU43" i="42" s="1"/>
  <c r="CH156" i="39"/>
  <c r="CB156" i="39" s="1"/>
  <c r="CK155" i="39"/>
  <c r="CE155" i="39" s="1"/>
  <c r="CD217" i="39"/>
  <c r="CI185" i="39"/>
  <c r="CC185" i="39" s="1"/>
  <c r="CF19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AU15" i="42"/>
  <c r="AU87" i="42"/>
  <c r="AU18" i="42"/>
  <c r="AU64" i="42"/>
  <c r="AV253" i="39"/>
  <c r="AV254" i="39"/>
  <c r="AV258" i="39"/>
  <c r="AU71" i="42"/>
  <c r="C133" i="39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CC215" i="39"/>
  <c r="AU63" i="42"/>
  <c r="CI175" i="39"/>
  <c r="CC175" i="39" s="1"/>
  <c r="B63" i="40"/>
  <c r="R63" i="43"/>
  <c r="AU29" i="42"/>
  <c r="CI67" i="42"/>
  <c r="CC67" i="42" s="1"/>
  <c r="AT176" i="39"/>
  <c r="CK175" i="39"/>
  <c r="CE175" i="39" s="1"/>
  <c r="AV268" i="39"/>
  <c r="Q14" i="39"/>
  <c r="CI275" i="39"/>
  <c r="CC275" i="39" s="1"/>
  <c r="Q12" i="39"/>
  <c r="Q15" i="39"/>
  <c r="Q11" i="39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T153" i="39" l="1"/>
  <c r="AW211" i="39"/>
  <c r="AU27" i="42"/>
  <c r="AT157" i="39"/>
  <c r="AU52" i="42"/>
  <c r="AU40" i="42"/>
  <c r="AU36" i="42"/>
  <c r="AW218" i="39"/>
  <c r="AW225" i="39"/>
  <c r="AT166" i="39"/>
  <c r="AW203" i="39"/>
  <c r="AU16" i="42"/>
  <c r="AW216" i="39"/>
  <c r="AU34" i="42"/>
  <c r="C134" i="39"/>
  <c r="AU35" i="42"/>
  <c r="AW207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CG32" i="37"/>
  <c r="CA32" i="37" s="1"/>
  <c r="AV32" i="37" s="1"/>
  <c r="CG33" i="37"/>
  <c r="CA33" i="37" s="1"/>
  <c r="AV33" i="37" s="1"/>
  <c r="CG34" i="37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W59" i="32" s="1"/>
  <c r="B58" i="32"/>
  <c r="W58" i="32" s="1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W56" i="32" s="1"/>
  <c r="B55" i="32"/>
  <c r="W55" i="32" s="1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AO20" i="32" s="1"/>
  <c r="D19" i="32"/>
  <c r="B19" i="32" s="1"/>
  <c r="AO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CG33" i="31"/>
  <c r="CA33" i="31" s="1"/>
  <c r="AD33" i="31" s="1"/>
  <c r="CG32" i="31"/>
  <c r="CA32" i="31" s="1"/>
  <c r="AD32" i="31" s="1"/>
  <c r="CG31" i="3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25" i="32" l="1"/>
  <c r="AO25" i="32" s="1"/>
  <c r="W57" i="32"/>
  <c r="W54" i="32"/>
  <c r="B114" i="32"/>
  <c r="AO114" i="32" s="1"/>
  <c r="C123" i="32"/>
  <c r="C121" i="32"/>
  <c r="B47" i="36"/>
  <c r="B13" i="37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B31" i="8" s="1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B34" i="8" s="1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B33" i="8" s="1"/>
  <c r="CA19" i="8"/>
  <c r="CH19" i="8"/>
  <c r="CA27" i="8"/>
  <c r="CH27" i="8"/>
  <c r="CB27" i="8" s="1"/>
  <c r="CA17" i="8"/>
  <c r="CH17" i="8"/>
  <c r="CA40" i="8"/>
  <c r="CH40" i="8"/>
  <c r="CB40" i="8" s="1"/>
  <c r="CA43" i="8"/>
  <c r="CH43" i="8"/>
  <c r="CA62" i="8"/>
  <c r="CH62" i="8"/>
  <c r="CB62" i="8" s="1"/>
  <c r="B33" i="32"/>
  <c r="AO33" i="32" s="1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AO113" i="32" s="1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AO44" i="32" s="1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CK109" i="8" s="1"/>
  <c r="CE109" i="8" s="1"/>
  <c r="B18" i="32"/>
  <c r="AO18" i="32" s="1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AO16" i="32" s="1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AO13" i="32" s="1"/>
  <c r="B17" i="32"/>
  <c r="AO17" i="32" s="1"/>
  <c r="B34" i="32"/>
  <c r="AO34" i="32" s="1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L117" i="8" s="1"/>
  <c r="CF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AO37" i="32" s="1"/>
  <c r="B41" i="32"/>
  <c r="AO41" i="32" s="1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AO112" i="32" s="1"/>
  <c r="D193" i="37"/>
  <c r="CG75" i="31"/>
  <c r="CA75" i="31" s="1"/>
  <c r="J75" i="31" s="1"/>
  <c r="B26" i="37"/>
  <c r="CG26" i="37" s="1"/>
  <c r="B17" i="37"/>
  <c r="CG17" i="37" s="1"/>
  <c r="CG13" i="37"/>
  <c r="B26" i="32"/>
  <c r="AO26" i="32" s="1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AO26" i="36" s="1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AO21" i="32" s="1"/>
  <c r="B23" i="32"/>
  <c r="AO23" i="32" s="1"/>
  <c r="B31" i="32"/>
  <c r="AO31" i="32" s="1"/>
  <c r="B35" i="32"/>
  <c r="AO35" i="32" s="1"/>
  <c r="B39" i="32"/>
  <c r="AO39" i="32" s="1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AO40" i="32" s="1"/>
  <c r="B42" i="32"/>
  <c r="AO42" i="32" s="1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AO14" i="32" s="1"/>
  <c r="C126" i="32"/>
  <c r="D21" i="37"/>
  <c r="C21" i="36"/>
  <c r="AO21" i="36" s="1"/>
  <c r="CG76" i="36"/>
  <c r="CA76" i="36" s="1"/>
  <c r="CG80" i="36"/>
  <c r="CA80" i="36" s="1"/>
  <c r="V80" i="36" s="1"/>
  <c r="CG84" i="36"/>
  <c r="CA84" i="36" s="1"/>
  <c r="C13" i="36"/>
  <c r="AO13" i="36" s="1"/>
  <c r="C15" i="36"/>
  <c r="AO15" i="36" s="1"/>
  <c r="C17" i="36"/>
  <c r="AO17" i="36" s="1"/>
  <c r="C19" i="36"/>
  <c r="AO19" i="36" s="1"/>
  <c r="C23" i="36"/>
  <c r="AO23" i="36" s="1"/>
  <c r="C25" i="36"/>
  <c r="AO25" i="36" s="1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AO14" i="36" s="1"/>
  <c r="C16" i="36"/>
  <c r="AO16" i="36" s="1"/>
  <c r="C18" i="36"/>
  <c r="AO18" i="36" s="1"/>
  <c r="C20" i="36"/>
  <c r="AO20" i="36" s="1"/>
  <c r="C22" i="36"/>
  <c r="AO22" i="36" s="1"/>
  <c r="C28" i="36"/>
  <c r="AO28" i="36" s="1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J109" i="8"/>
  <c r="CD109" i="8" s="1"/>
  <c r="CB49" i="8"/>
  <c r="B15" i="32"/>
  <c r="AO15" i="32" s="1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AO43" i="32" s="1"/>
  <c r="D11" i="28"/>
  <c r="CJ40" i="8"/>
  <c r="CD40" i="8" s="1"/>
  <c r="CJ43" i="8"/>
  <c r="CD43" i="8" s="1"/>
  <c r="CJ51" i="8"/>
  <c r="CD51" i="8" s="1"/>
  <c r="B32" i="32"/>
  <c r="AO32" i="32" s="1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AO22" i="32" s="1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B196" i="37"/>
  <c r="CG196" i="37" s="1"/>
  <c r="CA196" i="37" s="1"/>
  <c r="AT196" i="37" s="1"/>
  <c r="B73" i="37"/>
  <c r="D29" i="36"/>
  <c r="B38" i="32"/>
  <c r="AO38" i="32" s="1"/>
  <c r="B15" i="37"/>
  <c r="CG15" i="37" s="1"/>
  <c r="CI113" i="8"/>
  <c r="CC113" i="8" s="1"/>
  <c r="CK117" i="8"/>
  <c r="CE117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AO24" i="32" s="1"/>
  <c r="B36" i="32"/>
  <c r="AO36" i="32" s="1"/>
  <c r="C67" i="36"/>
  <c r="C27" i="36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109" i="8" l="1"/>
  <c r="CC109" i="8" s="1"/>
  <c r="CG109" i="8"/>
  <c r="CA109" i="8" s="1"/>
  <c r="CL109" i="8"/>
  <c r="CF109" i="8" s="1"/>
  <c r="V84" i="36"/>
  <c r="CH109" i="8"/>
  <c r="CB109" i="8" s="1"/>
  <c r="CI27" i="36"/>
  <c r="CC27" i="36" s="1"/>
  <c r="AO27" i="36"/>
  <c r="CI24" i="36"/>
  <c r="CC24" i="36" s="1"/>
  <c r="AO24" i="36"/>
  <c r="AO29" i="36" s="1"/>
  <c r="AO12" i="32"/>
  <c r="CG117" i="8"/>
  <c r="CA117" i="8" s="1"/>
  <c r="CJ117" i="8"/>
  <c r="CD117" i="8" s="1"/>
  <c r="CH117" i="8"/>
  <c r="CB117" i="8" s="1"/>
  <c r="CI117" i="8"/>
  <c r="CC117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175" i="36" l="1"/>
  <c r="F29" i="28" s="1"/>
  <c r="AR100" i="8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<sst xmlns="http://schemas.openxmlformats.org/spreadsheetml/2006/main" count="9686" uniqueCount="2861">
  <si>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</si>
  <si>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</si>
  <si>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</si>
  <si>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</si>
  <si>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</si>
  <si>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</si>
  <si>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</si>
  <si>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</si>
  <si>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</si>
  <si>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</si>
  <si>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</si>
  <si>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</si>
  <si>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</si>
  <si>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</si>
  <si>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</si>
  <si>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</si>
  <si>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</si>
  <si>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</si>
  <si>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</si>
  <si>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</si>
  <si>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</si>
  <si>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</si>
  <si>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</si>
  <si>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</si>
  <si>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</si>
  <si>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</si>
  <si>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</si>
  <si>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</si>
  <si>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</si>
  <si>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</si>
  <si>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</si>
  <si>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</si>
  <si>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</si>
  <si>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</si>
  <si>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</si>
  <si>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</si>
  <si>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</si>
  <si>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</si>
  <si>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</si>
  <si>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</si>
  <si>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</si>
  <si>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</si>
  <si>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</si>
  <si>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</si>
  <si>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</si>
  <si>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</si>
  <si>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</si>
  <si>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</si>
  <si>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</si>
  <si>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</si>
  <si>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</si>
  <si>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</si>
  <si>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</si>
  <si>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</si>
  <si>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</si>
  <si>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</si>
  <si>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</si>
  <si>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</si>
  <si>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</si>
  <si>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</si>
  <si>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</si>
  <si>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</si>
  <si>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</si>
  <si>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</si>
  <si>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</si>
  <si>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</si>
  <si>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</si>
  <si>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</si>
  <si>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</si>
  <si>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</si>
  <si>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</si>
  <si>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</si>
  <si>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</si>
  <si>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</si>
  <si>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</si>
  <si>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</si>
  <si>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</si>
  <si>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</si>
  <si>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</si>
  <si>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</si>
  <si>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</si>
  <si>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</si>
  <si>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</si>
  <si>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</si>
  <si>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</si>
  <si>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</si>
  <si>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</si>
  <si>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</si>
  <si>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</si>
  <si>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</si>
  <si>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</si>
  <si>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</si>
  <si>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</si>
  <si>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</si>
  <si>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</si>
  <si>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</si>
  <si>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</si>
  <si>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</si>
  <si>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</si>
  <si>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</si>
  <si>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</si>
  <si>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</si>
  <si>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</si>
  <si>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</si>
  <si>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</si>
  <si>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</si>
  <si>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</si>
  <si>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</si>
  <si>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</si>
  <si>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</si>
  <si>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</si>
  <si>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</si>
  <si>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</si>
  <si>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</si>
  <si>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</si>
  <si>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</si>
  <si>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</si>
  <si>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</si>
  <si>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</si>
  <si>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</si>
  <si>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</si>
  <si>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</si>
  <si>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</si>
  <si>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</si>
  <si>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</si>
  <si>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</si>
  <si>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</si>
  <si>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</si>
  <si>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</si>
  <si>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</si>
  <si>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</si>
  <si>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</si>
  <si>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</si>
  <si>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</si>
  <si>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</si>
  <si>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</si>
  <si>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</si>
  <si>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</si>
  <si>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</si>
  <si>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</si>
  <si>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</si>
  <si>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</si>
  <si>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</si>
  <si>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</si>
  <si>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</si>
  <si>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</si>
  <si>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</si>
  <si>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</si>
  <si>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</si>
  <si>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</si>
  <si>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</si>
  <si>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</si>
  <si>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</si>
  <si>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</si>
  <si>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</si>
  <si>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</si>
  <si>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</si>
  <si>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</si>
  <si>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</si>
  <si>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</si>
  <si>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</si>
  <si>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</si>
  <si>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</si>
  <si>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</si>
  <si>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</si>
  <si>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</si>
  <si>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</si>
  <si>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</si>
  <si>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</si>
  <si>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</si>
  <si>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</si>
  <si>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</si>
  <si>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</si>
  <si>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</si>
  <si>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</si>
  <si>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</si>
  <si>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</si>
  <si>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</si>
  <si>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</si>
  <si>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</si>
  <si>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</si>
  <si>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</si>
  <si>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</si>
  <si>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</si>
  <si>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</si>
  <si>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</si>
  <si>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</si>
  <si>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</si>
  <si>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</si>
  <si>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</si>
  <si>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</si>
  <si>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</si>
  <si>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</si>
  <si>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</si>
  <si>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</si>
  <si>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</si>
  <si>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</si>
  <si>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</si>
  <si>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</si>
  <si>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</si>
  <si>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</si>
  <si>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</si>
  <si>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</si>
  <si>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</si>
  <si>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</si>
  <si>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</si>
  <si>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</si>
  <si>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</si>
  <si>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</si>
  <si>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</si>
  <si>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</si>
  <si>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</si>
  <si>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</si>
  <si>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</si>
  <si>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</si>
  <si>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</si>
  <si>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</si>
  <si>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</si>
  <si>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</si>
  <si>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</si>
  <si>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</si>
  <si>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</si>
  <si>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</si>
  <si>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</si>
  <si>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</si>
  <si>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</si>
  <si>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</si>
  <si>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</si>
  <si>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</si>
  <si>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</si>
  <si>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</si>
  <si>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</si>
  <si>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</si>
  <si>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</si>
  <si>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</si>
  <si>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</si>
  <si>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</si>
  <si>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</si>
  <si>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</si>
  <si>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</si>
  <si>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</si>
  <si>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</si>
  <si>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</si>
  <si>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</si>
  <si>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</si>
  <si>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</si>
  <si>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</si>
  <si>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</si>
  <si>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</si>
  <si>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</si>
  <si>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</si>
  <si>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</si>
  <si>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</si>
  <si>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</si>
  <si>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</si>
  <si>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</si>
  <si>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</si>
  <si>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</si>
  <si>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</si>
  <si>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</si>
  <si>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</si>
  <si>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</si>
  <si>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</si>
  <si>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</si>
  <si>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</si>
  <si>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</si>
  <si>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</si>
  <si>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</si>
  <si>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</si>
  <si>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</si>
  <si>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</si>
  <si>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</si>
  <si>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</si>
  <si>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</si>
  <si>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</si>
  <si>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</si>
  <si>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</si>
  <si>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</si>
  <si>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</si>
  <si>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</si>
  <si>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</si>
  <si>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</si>
  <si>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</si>
  <si>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</si>
  <si>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</si>
  <si>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</si>
  <si>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</si>
  <si>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</si>
  <si>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</si>
  <si>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</si>
  <si>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</si>
  <si>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</si>
  <si>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</si>
  <si>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</si>
  <si>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</si>
  <si>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</si>
  <si>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</si>
  <si>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</si>
  <si>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</si>
  <si>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</si>
  <si>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</si>
  <si>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</si>
  <si>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</si>
  <si>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</si>
  <si>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</si>
  <si>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</si>
  <si>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</si>
  <si>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</si>
  <si>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</si>
  <si>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</si>
  <si>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</si>
  <si>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</si>
  <si>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</si>
  <si>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</si>
  <si>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</si>
  <si>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</si>
  <si>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</si>
  <si>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</si>
  <si>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</si>
  <si>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</si>
  <si>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</si>
  <si>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</si>
  <si>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</si>
  <si>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</si>
  <si>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</si>
  <si>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</si>
  <si>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</si>
  <si>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</si>
  <si>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</si>
  <si>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</si>
  <si>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</si>
  <si>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</si>
  <si>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</si>
  <si>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</si>
  <si>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</si>
  <si>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</si>
  <si>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</si>
  <si>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</si>
  <si>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</si>
  <si>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</si>
  <si>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</si>
  <si>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</si>
  <si>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</si>
  <si>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</si>
  <si>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</si>
  <si>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</si>
  <si>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</si>
  <si>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</si>
  <si>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</si>
  <si>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</si>
  <si>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</si>
  <si>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</si>
  <si>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</si>
  <si>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</si>
  <si>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</si>
  <si>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</si>
  <si>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</si>
  <si>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</si>
  <si>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</si>
  <si>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</si>
  <si>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</si>
  <si>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</si>
  <si>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</si>
  <si>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</si>
  <si>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</si>
  <si>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</si>
  <si>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</si>
  <si>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</si>
  <si>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</si>
  <si>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</si>
  <si>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</si>
  <si>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</si>
  <si>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</si>
  <si>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</si>
  <si>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</si>
  <si>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</si>
  <si>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</si>
  <si>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</si>
  <si>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</si>
  <si>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</si>
  <si>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</si>
  <si>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</si>
  <si>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</si>
  <si>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</si>
  <si>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</si>
  <si>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</si>
  <si>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</si>
  <si>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</si>
  <si>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</si>
  <si>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</si>
  <si>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</si>
  <si>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</si>
  <si>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</si>
  <si>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</si>
  <si>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</si>
  <si>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</si>
  <si>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</si>
  <si>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</si>
  <si>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</si>
  <si>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</si>
  <si>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</si>
  <si>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</si>
  <si>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</si>
  <si>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</si>
  <si>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</si>
  <si>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</si>
  <si>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</si>
  <si>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</si>
  <si>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</si>
  <si>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</si>
  <si>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</si>
  <si>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</si>
  <si>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</si>
  <si>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</si>
  <si>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</si>
  <si>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</si>
  <si>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</si>
  <si>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</si>
  <si>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</si>
  <si>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</si>
  <si>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</si>
  <si>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</si>
  <si>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</si>
  <si>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</si>
  <si>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</si>
  <si>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</si>
  <si>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</si>
  <si>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</si>
  <si>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</si>
  <si>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</si>
  <si>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</si>
  <si>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</si>
  <si>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</si>
  <si>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</si>
  <si>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</si>
  <si>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</si>
  <si>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</si>
  <si>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</si>
  <si>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</si>
  <si>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</si>
  <si>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</si>
  <si>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</si>
  <si>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</si>
  <si>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</si>
  <si>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</si>
  <si>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</si>
  <si>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</si>
  <si>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</si>
  <si>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</si>
  <si>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</si>
  <si>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</si>
  <si>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</si>
  <si>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</si>
  <si>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</si>
  <si>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</si>
  <si>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</si>
  <si>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</si>
  <si>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</si>
  <si>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</si>
  <si>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</si>
  <si>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</si>
  <si>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</si>
  <si>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</si>
  <si>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</si>
  <si>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</si>
  <si>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</si>
  <si>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</si>
  <si>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</si>
  <si>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</si>
  <si>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</si>
  <si>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</si>
  <si>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</si>
  <si>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</si>
  <si>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</si>
  <si>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</si>
  <si>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</si>
  <si>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</si>
  <si>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</si>
  <si>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</si>
  <si>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</si>
  <si>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</si>
  <si>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</si>
  <si>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</si>
  <si>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</si>
  <si>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</si>
  <si>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</si>
  <si>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</si>
  <si>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</si>
  <si>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</si>
  <si>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</si>
  <si>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</si>
  <si>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</si>
  <si>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</si>
  <si>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</si>
  <si>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</si>
  <si>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</si>
  <si>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</si>
  <si>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</si>
  <si>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</si>
  <si>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</si>
  <si>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</si>
  <si>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</si>
  <si>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</si>
  <si>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</si>
  <si>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</si>
  <si>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</si>
  <si>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</si>
  <si>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</si>
  <si>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</si>
  <si>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</si>
  <si>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</si>
  <si>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</si>
  <si>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</si>
  <si>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</si>
  <si>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</si>
  <si>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</si>
  <si>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</si>
  <si>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</si>
  <si>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</si>
  <si>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</si>
  <si>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</si>
  <si>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</si>
  <si>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</si>
  <si>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</si>
  <si>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</si>
  <si>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</si>
  <si>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</si>
  <si>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</si>
  <si>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</si>
  <si>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</si>
  <si>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</si>
  <si>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</si>
  <si>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</si>
  <si>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</si>
  <si>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</si>
  <si>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</si>
  <si>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</si>
  <si>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</si>
  <si>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</si>
  <si>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</si>
  <si>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</si>
  <si>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</si>
  <si>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</si>
  <si>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</si>
  <si>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</si>
  <si>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</si>
  <si>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</si>
  <si>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</si>
  <si>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</si>
  <si>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</si>
  <si>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</si>
  <si>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</si>
  <si>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</si>
  <si>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</si>
  <si>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</si>
  <si>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</si>
  <si>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</si>
  <si>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</si>
  <si>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</si>
  <si>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</si>
  <si>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</si>
  <si>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</si>
  <si>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</si>
  <si>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</si>
  <si>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</si>
  <si>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</si>
  <si>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</si>
  <si>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</si>
  <si>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</si>
  <si>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</si>
  <si>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</si>
  <si>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</si>
  <si>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</si>
  <si>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</si>
  <si>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</si>
  <si>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</si>
  <si>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</si>
  <si>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</si>
  <si>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</si>
  <si>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</si>
  <si>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</si>
  <si>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</si>
  <si>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</si>
  <si>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</si>
  <si>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</si>
  <si>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</si>
  <si>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</si>
  <si>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</si>
  <si>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</si>
  <si>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</si>
  <si>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</si>
  <si>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</si>
  <si>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</si>
  <si>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</si>
  <si>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</si>
  <si>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</si>
  <si>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</si>
  <si>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</si>
  <si>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</si>
  <si>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</si>
  <si>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</si>
  <si>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</si>
  <si>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</si>
  <si>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</si>
  <si>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</si>
  <si>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</si>
  <si>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</si>
  <si>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</si>
  <si>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</si>
  <si>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</si>
  <si>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</si>
  <si>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</si>
  <si>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</si>
  <si>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</si>
  <si>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</si>
  <si>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</si>
  <si>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</si>
  <si>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</si>
  <si>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</si>
  <si>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</si>
  <si>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</si>
  <si>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</si>
  <si>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</si>
  <si>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</si>
  <si>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</si>
  <si>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</si>
  <si>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</si>
  <si>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</si>
  <si>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</si>
  <si>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</si>
  <si>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</si>
  <si>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</si>
  <si>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</si>
  <si>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</si>
  <si>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</si>
  <si>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</si>
  <si>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</si>
  <si>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</si>
  <si>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</si>
  <si>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</si>
  <si>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</si>
  <si>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</si>
  <si>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</si>
  <si>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</si>
  <si>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</si>
  <si>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</si>
  <si>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</si>
  <si>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</si>
  <si>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</si>
  <si>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</si>
  <si>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</si>
  <si>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</si>
  <si>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</si>
  <si>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</si>
  <si>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</si>
  <si>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</si>
  <si>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</si>
  <si>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</si>
  <si>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</si>
  <si>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</si>
  <si>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</si>
  <si>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</si>
  <si>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</si>
  <si>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</si>
  <si>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</si>
  <si>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</si>
  <si>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</si>
  <si>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</si>
  <si>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</si>
  <si>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</si>
  <si>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</si>
  <si>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</si>
  <si>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</si>
  <si>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</si>
  <si>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</si>
  <si>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</si>
  <si>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</si>
  <si>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</si>
  <si>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</si>
  <si>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</si>
  <si>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</si>
  <si>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</si>
  <si>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</si>
  <si>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</si>
  <si>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</si>
  <si>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</si>
  <si>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</si>
  <si>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</si>
  <si>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</si>
  <si>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</si>
  <si>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</si>
  <si>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</si>
  <si>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</si>
  <si>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</si>
  <si>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</si>
  <si>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</si>
  <si>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</si>
  <si>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</si>
  <si>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</si>
  <si>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</si>
  <si>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</si>
  <si>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</si>
  <si>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</si>
  <si>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</si>
  <si>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</si>
  <si>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</si>
  <si>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</si>
  <si>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</si>
  <si>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</si>
  <si>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</si>
  <si>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</si>
  <si>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</si>
  <si>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</si>
  <si>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</si>
  <si>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</si>
  <si>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</si>
  <si>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</si>
  <si>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</si>
  <si>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</si>
  <si>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</si>
  <si>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</si>
  <si>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</si>
  <si>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</si>
  <si>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</si>
  <si>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</si>
  <si>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</si>
  <si>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</si>
  <si>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</si>
  <si>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</si>
  <si>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</si>
  <si>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</si>
  <si>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</si>
  <si>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</si>
  <si>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</si>
  <si>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</si>
  <si>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</si>
  <si>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</si>
  <si>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</si>
  <si>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</si>
  <si>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</si>
  <si>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</si>
  <si>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</si>
  <si>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</si>
  <si>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</si>
  <si>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</si>
  <si>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</si>
  <si>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</si>
  <si>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</si>
  <si>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</si>
  <si>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</si>
  <si>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</si>
  <si>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</si>
  <si>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</si>
  <si>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</si>
  <si>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</si>
  <si>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</si>
  <si>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</si>
  <si>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</si>
  <si>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</si>
  <si>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</si>
  <si>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</si>
  <si>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</si>
  <si>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</si>
  <si>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</si>
  <si>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</si>
  <si>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</si>
  <si>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</si>
  <si>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</si>
  <si>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</si>
  <si>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</si>
  <si>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</si>
  <si>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</si>
  <si>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</si>
  <si>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</si>
  <si>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</si>
  <si>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</si>
  <si>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</si>
  <si>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</si>
  <si>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</si>
  <si>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</si>
  <si>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</si>
  <si>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</si>
  <si>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</si>
  <si>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</si>
  <si>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</si>
  <si>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</si>
  <si>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</si>
  <si>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</si>
  <si>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</si>
  <si>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</si>
  <si>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</si>
  <si>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</si>
  <si>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</si>
  <si>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</si>
  <si>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</si>
  <si>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</si>
  <si>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</si>
  <si>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</si>
  <si>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</si>
  <si>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</si>
  <si>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</si>
  <si>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</si>
  <si>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</si>
  <si>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</si>
  <si>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</si>
  <si>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</si>
  <si>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</si>
  <si>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</si>
  <si>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</si>
  <si>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</si>
  <si>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</si>
  <si>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</si>
  <si>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</si>
  <si>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</si>
  <si>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</si>
  <si>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</si>
  <si>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</si>
  <si>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</si>
  <si>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</si>
  <si>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</si>
  <si>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</si>
  <si>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</si>
  <si>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</si>
  <si>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</si>
  <si>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</si>
  <si>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</si>
  <si>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</si>
  <si>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</si>
  <si>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</si>
  <si>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</si>
  <si>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</si>
  <si>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</si>
  <si>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</si>
  <si>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</si>
  <si>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</si>
  <si>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</si>
  <si>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</si>
  <si>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</si>
  <si>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</si>
  <si>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</si>
  <si>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</si>
  <si>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</si>
  <si>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</si>
  <si>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</si>
  <si>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</si>
  <si>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</si>
  <si>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</si>
  <si>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</si>
  <si>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</si>
  <si>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</si>
  <si>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</si>
  <si>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</si>
  <si>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</si>
  <si>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</si>
  <si>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</si>
  <si>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</si>
  <si>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</si>
  <si>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</si>
  <si>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</si>
  <si>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</si>
  <si>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</si>
  <si>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</si>
  <si>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</si>
  <si>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</si>
  <si>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</si>
  <si>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</si>
  <si>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</si>
  <si>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</si>
  <si>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</si>
  <si>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</si>
  <si>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</si>
  <si>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</si>
  <si>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</si>
  <si>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</si>
  <si>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</si>
  <si>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</si>
  <si>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</si>
  <si>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</si>
  <si>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</si>
  <si>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</si>
  <si>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</si>
  <si>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</si>
  <si>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</si>
  <si>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</si>
  <si>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</si>
  <si>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</si>
  <si>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</si>
  <si>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</si>
  <si>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</si>
  <si>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</si>
  <si>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</si>
  <si>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</si>
  <si>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</si>
  <si>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</si>
  <si>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</si>
  <si>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</si>
  <si>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</si>
  <si>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</si>
  <si>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</si>
  <si>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</si>
  <si>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</si>
  <si>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</si>
  <si>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</si>
  <si>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</si>
  <si>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</si>
  <si>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</si>
  <si>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</si>
  <si>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</si>
  <si>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</si>
  <si>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</si>
  <si>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</si>
  <si>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</si>
  <si>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</si>
  <si>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</si>
  <si>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</si>
  <si>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</si>
  <si>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</si>
  <si>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</si>
  <si>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</si>
  <si>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</si>
  <si>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</si>
  <si>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</si>
  <si>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</si>
  <si>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</si>
  <si>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</si>
  <si>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</si>
  <si>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</si>
  <si>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</si>
  <si>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</si>
  <si>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</si>
  <si>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</si>
  <si>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</si>
  <si>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</si>
  <si>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</si>
  <si>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</si>
  <si>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</si>
  <si>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</si>
  <si>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</si>
  <si>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</si>
  <si>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</si>
  <si>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</si>
  <si>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</si>
  <si>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</si>
  <si>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</si>
  <si>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</si>
  <si>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</si>
  <si>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</si>
  <si>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</si>
  <si>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</si>
  <si>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</si>
  <si>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</si>
  <si>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</si>
  <si>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</si>
  <si>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</si>
  <si>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</si>
  <si>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</si>
  <si>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</si>
  <si>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</si>
  <si>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</si>
  <si>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</si>
  <si>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</si>
  <si>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</si>
  <si>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</si>
  <si>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</si>
  <si>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</si>
  <si>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</si>
  <si>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</si>
  <si>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</si>
  <si>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</si>
  <si>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</si>
  <si>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</si>
  <si>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</si>
  <si>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</si>
  <si>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</si>
  <si>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</si>
  <si>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</si>
  <si>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</si>
  <si>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</si>
  <si>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</si>
  <si>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</si>
  <si>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</si>
  <si>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</si>
  <si>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</si>
  <si>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</si>
  <si>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</si>
  <si>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</si>
  <si>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</si>
  <si>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</si>
  <si>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</si>
  <si>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</si>
  <si>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</si>
  <si>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</si>
  <si>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</si>
  <si>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</si>
  <si>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</si>
  <si>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</si>
  <si>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</si>
  <si>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</si>
  <si>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</si>
  <si>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</si>
  <si>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</si>
  <si>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</si>
  <si>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</si>
  <si>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</si>
  <si>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</si>
  <si>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</si>
  <si>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</si>
  <si>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</si>
  <si>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</si>
  <si>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</si>
  <si>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</si>
  <si>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</si>
  <si>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</si>
  <si>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</si>
  <si>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</si>
  <si>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</si>
  <si>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</si>
  <si>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</si>
  <si>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</si>
  <si>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</si>
  <si>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</si>
  <si>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</si>
  <si>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</si>
  <si>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</si>
  <si>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</si>
  <si>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</si>
  <si>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</si>
  <si>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</si>
  <si>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</si>
  <si>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</si>
  <si>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</si>
  <si>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</si>
  <si>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</si>
  <si>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</si>
  <si>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</si>
  <si>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</si>
  <si>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</si>
  <si>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</si>
  <si>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</si>
  <si>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</si>
  <si>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</si>
  <si>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</si>
  <si>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</si>
  <si>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</si>
  <si>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</si>
  <si>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</si>
  <si>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</si>
  <si>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</si>
  <si>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</si>
  <si>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</si>
  <si>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</si>
  <si>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</si>
  <si>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</si>
  <si>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</si>
  <si>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</si>
  <si>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</si>
  <si>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</si>
  <si>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</si>
  <si>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</si>
  <si>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</si>
  <si>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</si>
  <si>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</si>
  <si>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</si>
  <si>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</si>
  <si>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</si>
  <si>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</si>
  <si>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</si>
  <si>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</si>
  <si>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</si>
  <si>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</si>
  <si>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</si>
  <si>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</si>
  <si>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</si>
  <si>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</si>
  <si>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</si>
  <si>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</si>
  <si>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</si>
  <si>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</si>
  <si>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</si>
  <si>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</si>
  <si>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</si>
  <si>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</si>
  <si>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</si>
  <si>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</si>
  <si>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</si>
  <si>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</si>
  <si>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</si>
  <si>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</si>
  <si>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</si>
  <si>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</si>
  <si>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</si>
  <si>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</si>
  <si>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</si>
  <si>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</si>
  <si>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</si>
  <si>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</si>
  <si>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</si>
  <si>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</si>
  <si>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</si>
  <si>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</si>
  <si>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</si>
  <si>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</si>
  <si>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</si>
  <si>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</si>
  <si>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</si>
  <si>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</si>
  <si>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</si>
  <si>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</si>
  <si>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</si>
  <si>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</si>
  <si>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</si>
  <si>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</si>
  <si>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</si>
  <si>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</si>
  <si>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</si>
  <si>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</si>
  <si>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</si>
  <si>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</si>
  <si>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</si>
  <si>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</si>
  <si>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</si>
  <si>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</si>
  <si>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</si>
  <si>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</si>
  <si>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</si>
  <si>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</si>
  <si>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</si>
  <si>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</si>
  <si>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</si>
  <si>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</si>
  <si>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</si>
  <si>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</si>
  <si>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</si>
  <si>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</si>
  <si>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</si>
  <si>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</si>
  <si>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</si>
  <si>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</si>
  <si>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</si>
  <si>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</si>
  <si>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</si>
  <si>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</si>
  <si>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</si>
  <si>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</si>
  <si>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</si>
  <si>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</si>
  <si>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</si>
  <si>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</si>
  <si>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</si>
  <si>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</si>
  <si>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</si>
  <si>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</si>
  <si>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</si>
  <si>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</si>
  <si>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</si>
  <si>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</si>
  <si>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</si>
  <si>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</si>
  <si>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</si>
  <si>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</si>
  <si>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</si>
  <si>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</si>
  <si>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</si>
  <si>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</si>
  <si>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</si>
  <si>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</si>
  <si>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</si>
  <si>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</si>
  <si>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</si>
  <si>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</si>
  <si>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</si>
  <si>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</si>
  <si>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</si>
  <si>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</si>
  <si>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</si>
  <si>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</si>
  <si>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</si>
  <si>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</si>
  <si>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</si>
  <si>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</si>
  <si>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</si>
  <si>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</si>
  <si>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</si>
  <si>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</si>
  <si>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</si>
  <si>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</si>
  <si>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</si>
  <si>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</si>
  <si>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</si>
  <si>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</si>
  <si>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</si>
  <si>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</si>
  <si>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</si>
  <si>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</si>
  <si>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</si>
  <si>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</si>
  <si>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</si>
  <si>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</si>
  <si>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</si>
  <si>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</si>
  <si>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</si>
  <si>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</si>
  <si>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</si>
  <si>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</si>
  <si>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</si>
  <si>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</si>
  <si>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</si>
  <si>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</si>
  <si>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</si>
  <si>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</si>
  <si>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</si>
  <si>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</si>
  <si>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</si>
  <si>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</si>
  <si>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</si>
  <si>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</si>
  <si>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</si>
  <si>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</si>
  <si>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</si>
  <si>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</si>
  <si>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</si>
  <si>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</si>
  <si>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</si>
  <si>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</si>
  <si>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</si>
  <si>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</si>
  <si>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</si>
  <si>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</si>
  <si>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</si>
  <si>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</si>
  <si>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</si>
  <si>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</si>
  <si>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</si>
  <si>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</si>
  <si>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</si>
  <si>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</si>
  <si>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</si>
  <si>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</si>
  <si>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</si>
  <si>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</si>
  <si>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</si>
  <si>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</si>
  <si>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</si>
  <si>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</si>
  <si>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</si>
  <si>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</si>
  <si>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</si>
  <si>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</si>
  <si>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</si>
  <si>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</si>
  <si>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</si>
  <si>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</si>
  <si>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</si>
  <si>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</si>
  <si>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</si>
  <si>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</si>
  <si>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</si>
  <si>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</si>
  <si>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</si>
  <si>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</si>
  <si>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</si>
  <si>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</si>
  <si>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</si>
  <si>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</si>
  <si>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</si>
  <si>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</si>
  <si>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</si>
  <si>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</si>
  <si>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</si>
  <si>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</si>
  <si>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</si>
  <si>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</si>
  <si>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</si>
  <si>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</si>
  <si>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</si>
  <si>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</si>
  <si>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</si>
  <si>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</si>
  <si>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</si>
  <si>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</si>
  <si>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</si>
  <si>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</si>
  <si>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</si>
  <si>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</si>
  <si>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</si>
  <si>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</si>
  <si>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</si>
  <si>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</si>
  <si>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</si>
  <si>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</si>
  <si>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</si>
  <si>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</si>
  <si>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</si>
  <si>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</si>
  <si>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</si>
  <si>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</si>
  <si>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</si>
  <si>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</si>
  <si>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</si>
  <si>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</si>
  <si>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</si>
  <si>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</si>
  <si>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</si>
  <si>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</si>
  <si>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</si>
  <si>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</si>
  <si>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</si>
  <si>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</si>
  <si>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</si>
  <si>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</si>
  <si>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</si>
  <si>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</si>
  <si>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</si>
  <si>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</si>
  <si>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</si>
  <si>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</si>
  <si>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</si>
  <si>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</si>
  <si>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</si>
  <si>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</si>
  <si>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</si>
  <si>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</si>
  <si>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</si>
  <si>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</si>
  <si>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</si>
  <si>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</si>
  <si>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</si>
  <si>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</si>
  <si>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</si>
  <si>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</si>
  <si>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</si>
  <si>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</si>
  <si>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</si>
  <si>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</si>
  <si>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</si>
  <si>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</si>
  <si>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</si>
  <si>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</si>
  <si>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</si>
  <si>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</si>
  <si>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</si>
  <si>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</si>
  <si>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</si>
  <si>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</si>
  <si>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</si>
  <si>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</si>
  <si>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</si>
  <si>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</si>
  <si>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</si>
  <si>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</si>
  <si>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</si>
  <si>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</si>
  <si>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</si>
  <si>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</si>
  <si>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</si>
  <si>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</si>
  <si>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</si>
  <si>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</si>
  <si>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</si>
  <si>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</si>
  <si>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</si>
  <si>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</si>
  <si>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</si>
  <si>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</si>
  <si>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</si>
  <si>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</si>
  <si>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</si>
  <si>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</si>
  <si>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</si>
  <si>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</si>
  <si>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</si>
  <si>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</si>
  <si>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</si>
  <si>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</si>
  <si>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</si>
  <si>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</si>
  <si>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</si>
  <si>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</si>
  <si>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</si>
  <si>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</si>
  <si>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</si>
  <si>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</si>
  <si>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</si>
  <si>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</si>
  <si>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</si>
  <si>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</si>
  <si>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</si>
  <si>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</si>
  <si>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</si>
  <si>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</si>
  <si>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</si>
  <si>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</si>
  <si>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</si>
  <si>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</si>
  <si>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</si>
  <si>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</si>
  <si>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</si>
  <si>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</si>
  <si>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</si>
  <si>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</si>
  <si>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</si>
  <si>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</si>
  <si>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</si>
  <si>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</si>
  <si>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</si>
  <si>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</si>
  <si>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</si>
  <si>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</si>
  <si>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</si>
  <si>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</si>
  <si>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</si>
  <si>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</si>
  <si>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</si>
  <si>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</si>
  <si>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</si>
  <si>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</si>
  <si>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</si>
  <si>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</si>
  <si>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</si>
  <si>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</si>
  <si>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</si>
  <si>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</si>
  <si>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</si>
  <si>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</si>
  <si>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</si>
  <si>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</si>
  <si>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</si>
  <si>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</si>
  <si>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</si>
  <si>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</si>
  <si>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</si>
  <si>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</si>
  <si>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</si>
  <si>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</si>
  <si>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</si>
  <si>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</si>
  <si>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</si>
  <si>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</si>
  <si>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</si>
  <si>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</si>
  <si>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</si>
  <si>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</si>
  <si>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</si>
  <si>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</si>
  <si>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</si>
  <si>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</si>
  <si>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</si>
  <si>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</si>
  <si>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</si>
  <si>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</si>
  <si>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</si>
  <si>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</si>
  <si>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</si>
  <si>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</si>
  <si>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</si>
  <si>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</si>
  <si>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</si>
  <si>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</si>
  <si>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</si>
  <si>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</si>
  <si>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</si>
  <si>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</si>
  <si>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</si>
  <si>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</si>
  <si>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</si>
  <si>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</si>
  <si>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</si>
  <si>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</si>
  <si>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</si>
  <si>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</si>
  <si>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</si>
  <si>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</si>
  <si>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</si>
  <si>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</si>
  <si>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</si>
  <si>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</si>
  <si>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</si>
  <si>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</si>
  <si>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</si>
  <si>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</si>
  <si>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</si>
  <si>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</si>
  <si>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</si>
  <si>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</si>
  <si>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</si>
  <si>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</si>
  <si>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</si>
  <si>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</si>
  <si>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</si>
  <si>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</si>
  <si>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</si>
  <si>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</si>
  <si>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</si>
  <si>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</si>
  <si>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</si>
  <si>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</si>
  <si>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</si>
  <si>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</si>
  <si>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</si>
  <si>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</si>
  <si>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</si>
  <si>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</si>
  <si>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</si>
  <si>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</si>
  <si>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</si>
  <si>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</si>
  <si>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</si>
  <si>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</si>
  <si>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</si>
  <si>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</si>
  <si>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</si>
  <si>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</si>
  <si>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</si>
  <si>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</si>
  <si>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</si>
  <si>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</si>
  <si>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</si>
  <si>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</si>
  <si>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</si>
  <si>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</si>
  <si>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</si>
  <si>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</si>
  <si>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</si>
  <si>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</si>
  <si>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</si>
  <si>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</si>
  <si>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</si>
  <si>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</si>
  <si>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</si>
  <si>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</si>
  <si>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</si>
  <si>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</si>
  <si>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</si>
  <si>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</si>
  <si>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</si>
  <si>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</si>
  <si>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</si>
  <si>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</si>
  <si>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</si>
  <si>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</si>
  <si>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</si>
  <si>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</si>
  <si>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</si>
  <si>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</si>
  <si>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</si>
  <si>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</si>
  <si>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</si>
  <si>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</si>
  <si>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</si>
  <si>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</si>
  <si>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</si>
  <si>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</si>
  <si>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</si>
  <si>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</si>
  <si>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</si>
  <si>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</si>
  <si>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</si>
  <si>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</si>
  <si>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</si>
  <si>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</si>
  <si>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</si>
  <si>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</si>
  <si>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</si>
  <si>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</si>
  <si>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</si>
  <si>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</si>
  <si>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</si>
  <si>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</si>
  <si>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</si>
  <si>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</si>
  <si>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</si>
  <si>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</si>
  <si>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</si>
  <si>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</si>
  <si>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</si>
  <si>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</si>
  <si>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</si>
  <si>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</si>
  <si>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</si>
  <si>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</si>
  <si>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</si>
  <si>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</si>
  <si>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</si>
  <si>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</si>
  <si>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</si>
  <si>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</si>
  <si>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</si>
  <si>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</si>
  <si>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</si>
  <si>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</si>
  <si>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</si>
  <si>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</si>
  <si>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</si>
  <si>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</si>
  <si>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</si>
  <si>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</si>
  <si>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</si>
  <si>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</si>
  <si>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</si>
  <si>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</si>
  <si>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</si>
  <si>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</si>
  <si>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</si>
  <si>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</si>
  <si>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</si>
  <si>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</si>
  <si>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</si>
  <si>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</si>
  <si>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</si>
  <si>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</si>
  <si>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</si>
  <si>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</si>
  <si>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</si>
  <si>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</si>
  <si>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</si>
  <si>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</si>
  <si>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</si>
  <si>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</si>
  <si>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</si>
  <si>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</si>
  <si>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</si>
  <si>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</si>
  <si>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</si>
  <si>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</si>
  <si>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</si>
  <si>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</si>
  <si>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</si>
  <si>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</si>
  <si>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</si>
  <si>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</si>
  <si>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</si>
  <si>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</si>
  <si>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</si>
  <si>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</si>
  <si>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</si>
  <si>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</si>
  <si>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</si>
  <si>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</si>
  <si>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</si>
  <si>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</si>
  <si>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</si>
  <si>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</si>
  <si>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</si>
  <si>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</si>
  <si>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</si>
  <si>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</si>
  <si>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</si>
  <si>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</si>
  <si>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</si>
  <si>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</si>
  <si>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</si>
  <si>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</si>
  <si>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</si>
  <si>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</si>
  <si>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</si>
  <si>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</si>
  <si>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</si>
  <si>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</si>
  <si>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</si>
  <si>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</si>
  <si>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</si>
  <si>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</si>
  <si>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</si>
  <si>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</si>
  <si>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</si>
  <si>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</si>
  <si>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</si>
  <si>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</si>
  <si>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</si>
  <si>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</si>
  <si>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</si>
  <si>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</si>
  <si>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</si>
  <si>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</si>
  <si>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</si>
  <si>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</si>
  <si>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</si>
  <si>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</si>
  <si>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</si>
  <si>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</si>
  <si>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</si>
  <si>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</si>
  <si>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</si>
  <si>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</si>
  <si>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</si>
  <si>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</si>
  <si>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</si>
  <si>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</si>
  <si>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</si>
  <si>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</si>
  <si>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</si>
  <si>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</si>
  <si>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</si>
  <si>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</si>
  <si>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</si>
  <si>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</si>
  <si>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</si>
  <si>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</si>
  <si>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</si>
  <si>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</si>
  <si>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</si>
  <si>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</si>
  <si>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</si>
  <si>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</si>
  <si>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</si>
  <si>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</si>
  <si>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</si>
  <si>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</si>
  <si>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</si>
  <si>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</si>
  <si>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</si>
  <si>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</si>
  <si>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</si>
  <si>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</si>
  <si>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</si>
  <si>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</si>
  <si>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</si>
  <si>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</si>
  <si>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</si>
  <si>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</si>
  <si>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</si>
  <si>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</si>
  <si>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</si>
  <si>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</si>
  <si>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</si>
  <si>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</si>
  <si>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</si>
  <si>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</si>
  <si>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</si>
  <si>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</si>
  <si>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</si>
  <si>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</si>
  <si>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</si>
  <si>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</si>
  <si>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</si>
  <si>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</si>
  <si>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</si>
  <si>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</si>
  <si>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</si>
  <si>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</si>
  <si>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</si>
  <si>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</si>
  <si>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</si>
  <si>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</si>
  <si>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</si>
  <si>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</si>
  <si>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</si>
  <si>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</si>
  <si>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</si>
  <si>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</si>
  <si>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</si>
  <si>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</si>
  <si>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</si>
  <si>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</si>
  <si>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</si>
  <si>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</si>
  <si>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</si>
  <si>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</si>
  <si>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</si>
  <si>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</si>
  <si>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</si>
  <si>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</si>
  <si>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</si>
  <si>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</si>
  <si>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</si>
  <si>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</si>
  <si>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</si>
  <si>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</si>
  <si>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</si>
  <si>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</si>
  <si>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</si>
  <si>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</si>
  <si>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</si>
  <si>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</si>
  <si>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</si>
  <si>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</si>
  <si>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</si>
  <si>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</si>
  <si>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</si>
  <si>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</si>
  <si>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</si>
  <si>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</si>
  <si>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</si>
  <si>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</si>
  <si>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</si>
  <si>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</si>
  <si>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</si>
  <si>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</si>
  <si>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</si>
  <si>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</si>
  <si>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</si>
  <si>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</si>
  <si>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</si>
  <si>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</si>
  <si>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</si>
  <si>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</si>
  <si>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</si>
  <si>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</si>
  <si>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</si>
  <si>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</si>
  <si>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</si>
  <si>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</si>
  <si>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</si>
  <si>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</si>
  <si>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</si>
  <si>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</si>
  <si>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</si>
  <si>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</si>
  <si>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</si>
  <si>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</si>
  <si>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</si>
  <si>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</si>
  <si>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</si>
  <si>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</si>
  <si>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</si>
  <si>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</si>
  <si>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</si>
  <si>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</si>
  <si>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</si>
  <si>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</si>
  <si>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</si>
  <si>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</si>
  <si>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</si>
  <si>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</si>
  <si>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</si>
  <si>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</si>
  <si>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</si>
  <si>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</si>
  <si>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</si>
  <si>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</si>
  <si>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</si>
  <si>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</si>
  <si>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</si>
  <si>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</si>
  <si>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</si>
  <si>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</si>
  <si>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</si>
  <si>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</si>
  <si>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</si>
  <si>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</si>
  <si>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</si>
  <si>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</si>
  <si>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</si>
  <si>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</si>
  <si>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</si>
  <si>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</si>
  <si>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</si>
  <si>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</si>
  <si>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</si>
  <si>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</si>
  <si>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</si>
  <si>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</si>
  <si>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</si>
  <si>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</si>
  <si>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</si>
  <si>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</si>
  <si>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</si>
  <si>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</si>
  <si>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</si>
  <si>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</si>
  <si>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</si>
  <si>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</si>
  <si>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</si>
  <si>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</si>
  <si>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</si>
  <si>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</si>
  <si>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</si>
  <si>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</si>
  <si>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</si>
  <si>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</si>
  <si>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</si>
  <si>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</si>
  <si>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</si>
  <si>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</si>
  <si>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</si>
  <si>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</si>
  <si>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</si>
  <si>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</si>
  <si>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</si>
  <si>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</si>
  <si>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</si>
  <si>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</si>
  <si>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</si>
  <si>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</si>
  <si>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</si>
  <si>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</si>
  <si>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</si>
  <si>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</si>
  <si>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</si>
  <si>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</si>
  <si>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</si>
  <si>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</si>
  <si>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</si>
  <si>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</si>
  <si>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</si>
  <si>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</si>
  <si>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</si>
  <si>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</si>
  <si>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</si>
  <si>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</si>
  <si>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</si>
  <si>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</si>
  <si>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</si>
  <si>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</si>
  <si>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</si>
  <si>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</si>
  <si>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</si>
  <si>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</si>
  <si>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</si>
  <si>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</si>
  <si>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</si>
  <si>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</si>
  <si>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</si>
  <si>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</si>
  <si>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</si>
  <si>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</si>
  <si>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</si>
  <si>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</si>
  <si>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</si>
  <si>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</si>
  <si>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</si>
  <si>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</si>
  <si>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</si>
  <si>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</si>
  <si>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</si>
  <si>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</si>
  <si>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</si>
  <si>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</si>
  <si>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</si>
  <si>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</si>
  <si>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</si>
  <si>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</si>
  <si>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</si>
  <si>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</si>
  <si>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</si>
  <si>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</si>
  <si>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</si>
  <si>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</si>
  <si>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</si>
  <si>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</si>
  <si>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</si>
  <si>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</si>
  <si>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</si>
  <si>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</si>
  <si>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</si>
  <si>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</si>
  <si>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</si>
  <si>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</si>
  <si>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</si>
  <si>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</si>
  <si>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</si>
  <si>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</si>
  <si>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</si>
  <si>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</si>
  <si>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</si>
  <si>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</si>
  <si>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</si>
  <si>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</si>
  <si>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</si>
  <si>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</si>
  <si>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</si>
  <si>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</si>
  <si>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</si>
  <si>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</si>
  <si>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</si>
  <si>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</si>
  <si>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</si>
  <si>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</si>
  <si>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</si>
  <si>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</si>
  <si>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</si>
  <si>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</si>
  <si>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</si>
  <si>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</si>
  <si>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</si>
  <si>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</si>
  <si>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</si>
  <si>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</si>
  <si>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</si>
  <si>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</si>
  <si>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</si>
  <si>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</si>
  <si>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</si>
  <si>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</si>
  <si>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</si>
  <si>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</si>
  <si>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</si>
  <si>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</si>
  <si>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</si>
  <si>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</si>
  <si>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</si>
  <si>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</si>
  <si>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</si>
  <si>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</si>
  <si>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</si>
  <si>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</si>
  <si>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</si>
  <si>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</si>
  <si>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</si>
  <si>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</si>
  <si>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</si>
  <si>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</si>
  <si>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</si>
  <si>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</si>
  <si>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</si>
  <si>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</si>
  <si>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</si>
  <si>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</si>
  <si>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</si>
  <si>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</si>
  <si>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</si>
  <si>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</si>
  <si>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</si>
  <si>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</si>
  <si>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</si>
  <si>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</si>
  <si>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</si>
  <si>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</si>
  <si>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</si>
  <si>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</si>
  <si>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</si>
  <si>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</si>
  <si>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</si>
  <si>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</si>
  <si>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</si>
  <si>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</si>
  <si>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</si>
  <si>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</si>
  <si>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</si>
  <si>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</si>
  <si>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</si>
  <si>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</si>
  <si>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</si>
  <si>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</si>
  <si>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</si>
  <si>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</si>
  <si>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</si>
  <si>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</si>
  <si>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</si>
  <si>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</si>
  <si>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</si>
  <si>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</si>
  <si>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</si>
  <si>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</si>
  <si>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</si>
  <si>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</si>
  <si>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</si>
  <si>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</si>
  <si>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</si>
  <si>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</si>
  <si>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</si>
  <si>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</si>
  <si>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</si>
  <si>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</si>
  <si>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</si>
  <si>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</si>
  <si>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</si>
  <si>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</si>
  <si>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</si>
  <si>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</si>
  <si>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</si>
  <si>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</si>
  <si>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</si>
  <si>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</si>
  <si>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</si>
  <si>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</si>
  <si>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</si>
  <si>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</si>
  <si>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</si>
  <si>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</si>
  <si>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</si>
  <si>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</si>
  <si>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</si>
  <si>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</si>
  <si>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</si>
  <si>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</si>
  <si>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</si>
  <si>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</si>
  <si>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</si>
  <si>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</si>
  <si>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</si>
  <si>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</si>
  <si>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</si>
  <si>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</si>
  <si>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</si>
  <si>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</si>
  <si>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</si>
  <si>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</si>
  <si>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</si>
  <si>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</si>
  <si>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</si>
  <si>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</si>
  <si>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</si>
  <si>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</si>
  <si>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</si>
  <si>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</si>
  <si>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</si>
  <si>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</si>
  <si>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</si>
  <si>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</si>
  <si>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</si>
  <si>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</si>
  <si>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</si>
  <si>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</si>
  <si>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</si>
  <si>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</si>
  <si>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</si>
  <si>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</si>
  <si>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</si>
  <si>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</si>
  <si>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</si>
  <si>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</si>
  <si>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</si>
  <si>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</si>
  <si>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</si>
  <si>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</si>
  <si>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</si>
  <si>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</si>
  <si>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</si>
  <si>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</si>
  <si>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</si>
  <si>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</si>
  <si>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</si>
  <si>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</si>
  <si>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</si>
  <si>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</si>
  <si>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</si>
  <si>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</si>
  <si>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</si>
  <si>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</si>
  <si>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</si>
  <si>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</si>
  <si>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</si>
  <si>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</si>
  <si>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</si>
  <si>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</si>
  <si>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</si>
  <si>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</si>
  <si>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</si>
  <si>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</si>
  <si>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</si>
  <si>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</si>
  <si>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</si>
  <si>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</si>
  <si>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</si>
  <si>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</si>
  <si>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</si>
  <si>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</si>
  <si>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</si>
  <si>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</si>
  <si>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</si>
  <si>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</si>
  <si>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</si>
  <si>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</si>
  <si>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</si>
  <si>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</si>
  <si>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</si>
  <si>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</si>
  <si>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</si>
  <si>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</si>
  <si>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</si>
  <si>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</si>
  <si>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</si>
  <si>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</si>
  <si>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</si>
  <si>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</si>
  <si>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</si>
  <si>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</si>
  <si>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</si>
  <si>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</si>
  <si>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</si>
  <si>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</si>
  <si>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</si>
  <si>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</si>
  <si>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</si>
  <si>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</si>
  <si>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</si>
  <si>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</si>
  <si>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</si>
  <si>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</si>
  <si>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</si>
  <si>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</si>
  <si>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</si>
  <si>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</si>
  <si>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</si>
  <si>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</si>
  <si>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</si>
  <si>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</si>
  <si>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</si>
  <si>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</si>
  <si>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</si>
  <si>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</si>
  <si>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</si>
  <si>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</si>
  <si>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</si>
  <si>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</si>
  <si>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</si>
  <si>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</si>
  <si>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</si>
  <si>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</si>
  <si>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</si>
  <si>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</si>
  <si>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</si>
  <si>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</si>
  <si>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</si>
  <si>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</si>
  <si>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</si>
  <si>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</si>
  <si>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</si>
  <si>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</si>
  <si>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</si>
  <si>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</si>
  <si>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</si>
  <si>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</si>
  <si>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</si>
  <si>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</si>
  <si>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</si>
  <si>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</si>
  <si>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</si>
  <si>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</si>
  <si>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</si>
  <si>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</si>
  <si>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</si>
  <si>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</si>
  <si>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</si>
  <si>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</si>
  <si>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</si>
  <si>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</si>
  <si>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</si>
  <si>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</si>
  <si>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</si>
  <si>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</si>
  <si>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</si>
  <si>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</si>
  <si>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</si>
  <si>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</si>
  <si>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</si>
  <si>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</si>
  <si>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</si>
  <si>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</si>
  <si>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</si>
  <si>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</si>
  <si>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</si>
  <si>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</si>
  <si>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</si>
  <si>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</si>
  <si>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</si>
  <si>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</si>
  <si>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</si>
  <si>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</si>
  <si>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</si>
  <si>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</si>
  <si>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</si>
  <si>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</si>
  <si>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</si>
  <si>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</si>
  <si>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</si>
  <si>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</si>
  <si>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</si>
  <si>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</si>
  <si>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</si>
  <si>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</si>
  <si>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</si>
  <si>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</si>
  <si>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</si>
  <si>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</si>
  <si>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</si>
  <si>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</si>
  <si>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</si>
  <si>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</si>
  <si>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</si>
  <si>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</si>
  <si>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</si>
  <si>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</si>
  <si>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</si>
  <si>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</si>
  <si>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</si>
  <si>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</si>
  <si>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</si>
  <si>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</si>
  <si>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</si>
  <si>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</si>
  <si>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</si>
  <si>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</si>
  <si>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</si>
  <si>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</si>
  <si>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</si>
  <si>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</si>
  <si>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</si>
  <si>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</si>
  <si>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</si>
  <si>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</si>
  <si>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</si>
  <si>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</si>
  <si>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</si>
  <si>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</si>
  <si>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</si>
  <si>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</si>
  <si>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</si>
  <si>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</si>
  <si>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</si>
  <si>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</si>
  <si>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</si>
  <si>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</si>
  <si>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</si>
  <si>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</si>
  <si>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</si>
  <si>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</si>
  <si>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</si>
  <si>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</si>
  <si>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</si>
  <si>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</si>
  <si>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</si>
  <si>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</si>
  <si>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</si>
  <si>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</si>
  <si>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</si>
  <si>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</si>
  <si>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</si>
  <si>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</si>
  <si>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</si>
  <si>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</si>
  <si>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</si>
  <si>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</si>
  <si>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</si>
  <si>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</si>
  <si>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</si>
  <si>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</si>
  <si>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</si>
  <si>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</si>
  <si>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</si>
  <si>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</si>
  <si>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</si>
  <si>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</si>
  <si>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</si>
  <si>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</si>
  <si>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</si>
  <si>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</si>
  <si>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</si>
  <si>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</si>
  <si>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</si>
  <si>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</si>
  <si>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</si>
  <si>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</si>
  <si>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</si>
  <si>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</si>
  <si>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</si>
  <si>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</si>
  <si>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</si>
  <si>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</si>
  <si>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</si>
  <si>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</si>
  <si>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</si>
  <si>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</si>
  <si>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</si>
  <si>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</si>
  <si>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</si>
  <si>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</si>
  <si>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</si>
  <si>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</si>
  <si>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</si>
  <si>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</si>
  <si>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</si>
  <si>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</si>
  <si>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</si>
  <si>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</si>
  <si>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</si>
  <si>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</si>
  <si>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</si>
  <si>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</si>
  <si>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</si>
  <si>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</si>
  <si>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</si>
  <si>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</si>
  <si>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</si>
  <si>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</si>
  <si>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</si>
  <si>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</si>
  <si>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</si>
  <si>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</si>
  <si>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</si>
  <si>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</si>
  <si>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</si>
  <si>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</si>
  <si>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</si>
  <si>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</si>
  <si>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</si>
  <si>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</si>
  <si>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</si>
  <si>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</si>
  <si>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</si>
  <si>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</si>
  <si>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</si>
  <si>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</si>
  <si>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</si>
  <si>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</si>
  <si>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</si>
  <si>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</si>
  <si>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</si>
  <si>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</si>
  <si>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</si>
  <si>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</si>
  <si>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</si>
  <si>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</si>
  <si>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</si>
  <si>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</si>
  <si>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</si>
  <si>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</si>
  <si>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</si>
  <si>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</si>
  <si>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</si>
  <si>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</si>
  <si>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</si>
  <si>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</si>
  <si>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</si>
  <si>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</si>
  <si>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</si>
  <si>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</si>
  <si>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</si>
  <si>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</si>
  <si>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</si>
  <si>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</si>
  <si>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</si>
  <si>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</si>
  <si>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</si>
  <si>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</si>
  <si>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</si>
  <si>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</si>
  <si>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</si>
  <si>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</si>
  <si>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</si>
  <si>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</si>
  <si>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</si>
  <si>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</si>
  <si>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</si>
  <si>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</si>
  <si>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</si>
  <si>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</si>
  <si>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</si>
  <si>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</si>
  <si>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</si>
  <si>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</si>
  <si>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</si>
  <si>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</si>
  <si>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</si>
  <si>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</si>
  <si>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</si>
  <si>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</si>
  <si>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</si>
  <si>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</si>
  <si>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</si>
  <si>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</si>
  <si>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</si>
  <si>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</si>
  <si>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</si>
  <si>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</si>
  <si>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</si>
  <si>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</si>
  <si>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</si>
  <si>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</si>
  <si>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</si>
  <si>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</si>
  <si>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</si>
  <si>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</si>
  <si>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</si>
  <si>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</si>
  <si>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</si>
  <si>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</si>
  <si>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</si>
  <si>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</si>
  <si>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</si>
  <si>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</si>
  <si>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</si>
  <si>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</si>
  <si>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</si>
  <si>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</si>
  <si>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</si>
  <si>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</si>
  <si>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</si>
  <si>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</si>
  <si>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</si>
  <si>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</si>
  <si>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</si>
  <si>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</si>
  <si>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</si>
  <si>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</si>
  <si>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</si>
  <si>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</si>
  <si>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</si>
  <si>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</si>
  <si>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</si>
  <si>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</si>
  <si>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</si>
  <si>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</si>
  <si>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</si>
  <si>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</si>
  <si>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</si>
  <si>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</si>
  <si>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</si>
  <si>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</si>
  <si>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</si>
  <si>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</si>
  <si>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</si>
  <si>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</si>
  <si>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</si>
  <si>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</si>
  <si>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</si>
  <si>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</si>
  <si>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</si>
  <si>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</si>
  <si>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</si>
  <si>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</si>
  <si>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</si>
  <si>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</si>
  <si>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</si>
  <si>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</si>
  <si>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</si>
  <si>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</si>
  <si>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</si>
  <si>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</si>
  <si>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</si>
  <si>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</si>
  <si>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</si>
  <si>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</si>
  <si>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</si>
  <si>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</si>
  <si>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</si>
  <si>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</si>
  <si>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</si>
  <si>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</si>
  <si>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</si>
  <si>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</si>
  <si>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</si>
  <si>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</si>
  <si>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</si>
  <si>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</si>
  <si>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</si>
  <si>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</si>
  <si>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</si>
  <si>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</si>
  <si>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</si>
  <si>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</si>
  <si>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</si>
  <si>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</si>
  <si>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</si>
  <si>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</si>
  <si>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</si>
  <si>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</si>
  <si>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</si>
  <si>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</si>
  <si>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</si>
  <si>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</si>
  <si>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</si>
  <si>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</si>
  <si>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</si>
  <si>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</si>
  <si>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</si>
  <si>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</si>
  <si>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</si>
  <si>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</si>
  <si>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</si>
  <si>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</si>
  <si>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</si>
  <si>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</si>
  <si>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</si>
  <si>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</si>
  <si>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</si>
  <si>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</si>
  <si>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</si>
  <si>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</si>
  <si>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</si>
  <si>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</si>
  <si>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</si>
  <si>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</si>
  <si>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</si>
  <si>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</si>
  <si>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</si>
  <si>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</si>
  <si>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</si>
  <si>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</si>
  <si>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</si>
  <si>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</si>
  <si>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</si>
  <si>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</si>
  <si>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</si>
  <si>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</si>
  <si>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</si>
  <si>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</si>
  <si>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</si>
  <si>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</si>
  <si>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</si>
  <si>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</si>
  <si>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</si>
  <si>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</si>
  <si>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</si>
  <si>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</si>
  <si>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</si>
  <si>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</si>
  <si>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</si>
  <si>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</si>
  <si>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</si>
  <si>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</si>
  <si>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</si>
  <si>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</si>
  <si>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</si>
  <si>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</si>
  <si>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</si>
  <si>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</si>
  <si>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</si>
  <si>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</si>
  <si>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</si>
  <si>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</si>
  <si>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</si>
  <si>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</si>
  <si>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</si>
  <si>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</si>
  <si>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</si>
  <si>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</si>
  <si>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</si>
  <si>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</si>
  <si>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</si>
  <si>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</si>
  <si>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</si>
  <si>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</si>
  <si>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</si>
  <si>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</si>
  <si>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</si>
  <si>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</si>
  <si>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</si>
  <si>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</si>
  <si>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</si>
  <si>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</si>
  <si>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</si>
  <si>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</si>
  <si>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</si>
  <si>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</si>
  <si>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</si>
  <si>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</si>
  <si>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</si>
  <si>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</si>
  <si>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</si>
  <si>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</si>
  <si>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</si>
  <si>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</si>
  <si>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</si>
  <si>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</si>
  <si>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</si>
  <si>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</si>
  <si>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</si>
  <si>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</si>
  <si>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</si>
  <si>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</si>
  <si>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</si>
  <si>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</si>
  <si>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</si>
  <si>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</si>
  <si>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</si>
  <si>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</si>
  <si>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</si>
  <si>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</si>
  <si>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</si>
  <si>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</si>
  <si>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</si>
  <si>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</si>
  <si>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</si>
  <si>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</si>
  <si>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</si>
  <si>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</si>
  <si>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</si>
  <si>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</si>
  <si>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</si>
  <si>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</si>
  <si>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</si>
  <si>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</si>
  <si>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</si>
  <si>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</si>
  <si>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</si>
  <si>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</si>
  <si>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</si>
  <si>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</si>
  <si>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</si>
  <si>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</si>
  <si>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</si>
  <si>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</si>
  <si>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</si>
  <si>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</si>
  <si>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</si>
  <si>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</si>
  <si>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</si>
  <si>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</si>
  <si>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</si>
  <si>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</si>
  <si>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</si>
  <si>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</si>
  <si>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</si>
  <si>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</si>
  <si>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</si>
  <si>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</si>
  <si>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</si>
  <si>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</si>
  <si>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</si>
  <si>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</si>
  <si>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</si>
  <si>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</si>
  <si>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</si>
  <si>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</si>
  <si>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</si>
  <si>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</si>
  <si>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</si>
  <si>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</si>
  <si>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</si>
  <si>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</si>
  <si>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</si>
  <si>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</si>
  <si>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</si>
  <si>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</si>
  <si>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</si>
  <si>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</si>
  <si>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</si>
  <si>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</si>
  <si>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</si>
  <si>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</si>
  <si>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</si>
  <si>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</si>
  <si>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</si>
  <si>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</si>
  <si>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</si>
  <si>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</si>
  <si>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</si>
  <si>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</si>
  <si>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</si>
  <si>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</si>
  <si>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</si>
  <si>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</si>
  <si>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</si>
  <si>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</si>
  <si>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</si>
  <si>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</si>
  <si>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</si>
  <si>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</si>
  <si>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</si>
  <si>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</si>
  <si>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</si>
  <si>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</si>
  <si>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</si>
  <si>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</si>
  <si>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</si>
  <si>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</si>
  <si>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</si>
  <si>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</si>
  <si>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</si>
  <si>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</si>
  <si>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</si>
  <si>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</si>
  <si>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</si>
  <si>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</si>
  <si>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</si>
  <si>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</si>
  <si>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</si>
  <si>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</si>
  <si>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</si>
  <si>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</si>
  <si>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</si>
  <si>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</si>
  <si>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</si>
  <si>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</si>
  <si>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</si>
  <si>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</si>
  <si>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</si>
  <si>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</si>
  <si>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</si>
  <si>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</si>
  <si>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</si>
  <si>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</si>
  <si>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</si>
  <si>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</si>
  <si>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</si>
  <si>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</si>
  <si>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</si>
  <si>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</si>
  <si>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</si>
  <si>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</si>
  <si>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</si>
  <si>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</si>
  <si>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</si>
  <si>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</si>
  <si>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</si>
  <si>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</si>
  <si>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</si>
  <si>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</si>
  <si>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</si>
  <si>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</si>
  <si>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</si>
  <si>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</si>
  <si>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</si>
  <si>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</si>
  <si>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</si>
  <si>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</si>
  <si>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</si>
  <si>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</si>
  <si>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</si>
  <si>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</si>
  <si>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</si>
  <si>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</si>
  <si>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</si>
  <si>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</si>
  <si>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</si>
  <si>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</si>
  <si>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</si>
  <si>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</si>
  <si>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</si>
  <si>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</si>
  <si>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</si>
  <si>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</si>
  <si>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</si>
  <si>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</si>
  <si>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</si>
  <si>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</si>
  <si>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</si>
  <si>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</si>
  <si>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</si>
  <si>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</si>
  <si>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</si>
  <si>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</si>
  <si>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</si>
  <si>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</si>
  <si>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</si>
  <si>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</si>
  <si>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</si>
  <si>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</si>
  <si>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</si>
  <si>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</si>
  <si>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</si>
  <si>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</si>
  <si>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</si>
  <si>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</si>
  <si>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</si>
  <si>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</si>
  <si>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</si>
  <si>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</si>
  <si>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</si>
  <si>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</si>
  <si>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</si>
  <si>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</si>
  <si>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</si>
  <si>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</si>
  <si>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</si>
  <si>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</si>
  <si>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</si>
  <si>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</si>
  <si>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</si>
  <si>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</si>
  <si>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</si>
  <si>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</si>
  <si>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</si>
  <si>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</si>
  <si>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</si>
  <si>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PURRANQUE</t>
  </si>
  <si>
    <t>SOLEDAD MARTINO MULLER</t>
  </si>
  <si>
    <t xml:space="preserve">RODRIGO HUERTA MARTINEZ </t>
  </si>
  <si>
    <t>CESFAM PURRANQUE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</si>
</sst>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296" xfId="0" applyNumberFormat="1" applyFont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3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13" fillId="0" borderId="353" xfId="0" applyNumberFormat="1" applyFont="1" applyBorder="1" applyAlignment="1">
      <alignment horizontal="left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13" fillId="0" borderId="281" xfId="0" applyNumberFormat="1" applyFont="1" applyBorder="1" applyAlignment="1">
      <alignment horizontal="left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center" vertical="center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40" xfId="0" applyNumberFormat="1" applyFont="1" applyBorder="1" applyAlignment="1">
      <alignment horizontal="left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75" xfId="0" applyNumberFormat="1" applyFont="1" applyBorder="1" applyAlignment="1">
      <alignment horizontal="center" vertical="center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 wrapText="1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6" xfId="0" applyNumberFormat="1" applyFont="1" applyFill="1" applyBorder="1" applyAlignment="1">
      <alignment horizontal="center" vertical="center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27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0" fontId="44" fillId="0" borderId="458" xfId="0" applyFont="1" applyBorder="1"/>
    <xf numFmtId="1" fontId="6" fillId="3" borderId="693" xfId="0" applyNumberFormat="1" applyFont="1" applyFill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8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35" fillId="0" borderId="640" xfId="0" applyNumberFormat="1" applyFont="1" applyBorder="1" applyAlignment="1">
      <alignment horizontal="center" vertical="center"/>
    </xf>
    <xf numFmtId="1" fontId="35" fillId="0" borderId="568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6" fillId="0" borderId="666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549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0" borderId="421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68" xfId="0" applyNumberFormat="1" applyFont="1" applyFill="1" applyBorder="1" applyAlignment="1">
      <alignment horizontal="center"/>
    </xf>
    <xf numFmtId="1" fontId="6" fillId="3" borderId="644" xfId="0" applyNumberFormat="1" applyFont="1" applyFill="1" applyBorder="1" applyAlignment="1">
      <alignment horizont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horizontal="left" vertical="center"/>
    </xf>
    <xf numFmtId="1" fontId="6" fillId="0" borderId="693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3" xfId="0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3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11" fillId="0" borderId="281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3" xfId="26" xr:uid="{00000000-0005-0000-0000-00001C000000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zoomScale="90" zoomScaleNormal="90" workbookViewId="0">
      <selection activeCell="M19" sqref="M19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3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2860</v>
      </c>
      <c r="C3" s="38">
        <v>1</v>
      </c>
      <c r="D3" s="37">
        <v>2</v>
      </c>
      <c r="E3" s="37">
        <v>3</v>
      </c>
      <c r="F3" s="37">
        <v>3</v>
      </c>
      <c r="G3" s="37">
        <v>0</v>
      </c>
      <c r="H3" s="36">
        <v>7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414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 x14ac:dyDescent="0.2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 x14ac:dyDescent="0.2">
      <c r="A11" s="17" t="s">
        <v>244</v>
      </c>
      <c r="B11" s="15" t="s">
        <v>2858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2859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algorithmName="SHA-512" hashValue="AIPT5YZ85ABO5RdMjsp0k0kfO/98AiUaLDrGEU8GaFiX/HcM44TSTE3sljHjI5emfq0ibWGSgh2FOGCkRpSMbQ==" saltValue="Djf4K15Duo921sP0xeXkbA==" spinCount="100000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showZeros="0" topLeftCell="A20" zoomScale="90" zoomScaleNormal="90" workbookViewId="0">
      <selection activeCell="E28" sqref="E28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62" t="s">
        <v>951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162"/>
      <c r="Z6" s="4162"/>
      <c r="AA6" s="4162"/>
      <c r="AB6" s="4162"/>
      <c r="AC6" s="4162"/>
      <c r="AD6" s="4162"/>
      <c r="AE6" s="4162"/>
      <c r="AF6" s="4162"/>
      <c r="AG6" s="4162"/>
      <c r="AH6" s="4162"/>
      <c r="AI6" s="4162"/>
      <c r="AJ6" s="4162"/>
      <c r="AK6" s="4162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4" t="s">
        <v>882</v>
      </c>
      <c r="B10" s="4154" t="s">
        <v>0</v>
      </c>
      <c r="C10" s="4150" t="s">
        <v>1</v>
      </c>
      <c r="D10" s="4152" t="s">
        <v>2</v>
      </c>
      <c r="E10" s="4153"/>
      <c r="F10" s="4153"/>
      <c r="G10" s="4153"/>
      <c r="H10" s="4153"/>
      <c r="I10" s="4153"/>
      <c r="J10" s="4153"/>
      <c r="K10" s="4153"/>
      <c r="L10" s="4153"/>
      <c r="M10" s="4153"/>
      <c r="N10" s="4153"/>
      <c r="O10" s="4153"/>
      <c r="P10" s="4153"/>
      <c r="Q10" s="4153"/>
      <c r="R10" s="4153"/>
      <c r="S10" s="4156"/>
      <c r="T10" s="4152" t="s">
        <v>25</v>
      </c>
      <c r="U10" s="4153"/>
      <c r="V10" s="4157" t="s">
        <v>440</v>
      </c>
      <c r="W10" s="4150" t="s">
        <v>949</v>
      </c>
      <c r="X10" s="4150" t="s">
        <v>948</v>
      </c>
      <c r="Y10" s="4152" t="s">
        <v>947</v>
      </c>
      <c r="Z10" s="4153"/>
      <c r="AA10" s="4156"/>
    </row>
    <row r="11" spans="1:96" ht="48" customHeight="1" x14ac:dyDescent="0.2">
      <c r="A11" s="4155"/>
      <c r="B11" s="4155"/>
      <c r="C11" s="4151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58"/>
      <c r="W11" s="4151"/>
      <c r="X11" s="4151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50" t="s">
        <v>940</v>
      </c>
      <c r="B12" s="681" t="s">
        <v>22</v>
      </c>
      <c r="C12" s="688">
        <f>SUM(E12:M12)</f>
        <v>0</v>
      </c>
      <c r="D12" s="89"/>
      <c r="E12" s="3041">
        <v>0</v>
      </c>
      <c r="F12" s="90">
        <v>0</v>
      </c>
      <c r="G12" s="90">
        <v>0</v>
      </c>
      <c r="H12" s="90">
        <v>0</v>
      </c>
      <c r="I12" s="90">
        <v>0</v>
      </c>
      <c r="J12" s="90">
        <v>0</v>
      </c>
      <c r="K12" s="90">
        <v>0</v>
      </c>
      <c r="L12" s="90">
        <v>0</v>
      </c>
      <c r="M12" s="90">
        <v>0</v>
      </c>
      <c r="N12" s="91"/>
      <c r="O12" s="91"/>
      <c r="P12" s="91"/>
      <c r="Q12" s="91"/>
      <c r="R12" s="91"/>
      <c r="S12" s="793"/>
      <c r="T12" s="89"/>
      <c r="U12" s="679">
        <v>0</v>
      </c>
      <c r="V12" s="679">
        <f>C12</f>
        <v>0</v>
      </c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5"/>
      <c r="B13" s="93" t="s">
        <v>23</v>
      </c>
      <c r="C13" s="689">
        <f>SUM(E13:M13)</f>
        <v>0</v>
      </c>
      <c r="D13" s="94"/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6"/>
      <c r="O13" s="96"/>
      <c r="P13" s="96"/>
      <c r="Q13" s="96"/>
      <c r="R13" s="96"/>
      <c r="S13" s="97"/>
      <c r="T13" s="94"/>
      <c r="U13" s="98">
        <v>0</v>
      </c>
      <c r="V13" s="98">
        <f t="shared" ref="V13:V27" si="0">C13</f>
        <v>0</v>
      </c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50" t="s">
        <v>939</v>
      </c>
      <c r="B14" s="99" t="s">
        <v>22</v>
      </c>
      <c r="C14" s="100">
        <f t="shared" ref="C14:C21" si="1">SUM(E14:N14)</f>
        <v>0</v>
      </c>
      <c r="D14" s="101"/>
      <c r="E14" s="90">
        <v>0</v>
      </c>
      <c r="F14" s="90">
        <v>0</v>
      </c>
      <c r="G14" s="90">
        <v>0</v>
      </c>
      <c r="H14" s="90">
        <v>0</v>
      </c>
      <c r="I14" s="90">
        <v>0</v>
      </c>
      <c r="J14" s="90">
        <v>0</v>
      </c>
      <c r="K14" s="90">
        <v>0</v>
      </c>
      <c r="L14" s="90">
        <v>0</v>
      </c>
      <c r="M14" s="102">
        <v>0</v>
      </c>
      <c r="N14" s="102">
        <v>0</v>
      </c>
      <c r="O14" s="91"/>
      <c r="P14" s="91"/>
      <c r="Q14" s="91"/>
      <c r="R14" s="91"/>
      <c r="S14" s="103"/>
      <c r="T14" s="101"/>
      <c r="U14" s="104">
        <v>0</v>
      </c>
      <c r="V14" s="104">
        <f t="shared" si="0"/>
        <v>0</v>
      </c>
      <c r="W14" s="104">
        <v>0</v>
      </c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59"/>
      <c r="B15" s="105" t="s">
        <v>23</v>
      </c>
      <c r="C15" s="834">
        <f t="shared" si="1"/>
        <v>91</v>
      </c>
      <c r="D15" s="106"/>
      <c r="E15" s="107">
        <v>1</v>
      </c>
      <c r="F15" s="107">
        <v>3</v>
      </c>
      <c r="G15" s="107">
        <v>26</v>
      </c>
      <c r="H15" s="107">
        <v>25</v>
      </c>
      <c r="I15" s="107">
        <v>31</v>
      </c>
      <c r="J15" s="107">
        <v>4</v>
      </c>
      <c r="K15" s="107">
        <v>1</v>
      </c>
      <c r="L15" s="107">
        <v>0</v>
      </c>
      <c r="M15" s="728">
        <v>0</v>
      </c>
      <c r="N15" s="728">
        <v>0</v>
      </c>
      <c r="O15" s="96"/>
      <c r="P15" s="96"/>
      <c r="Q15" s="96"/>
      <c r="R15" s="96"/>
      <c r="S15" s="109"/>
      <c r="T15" s="829"/>
      <c r="U15" s="98">
        <v>91</v>
      </c>
      <c r="V15" s="98">
        <f t="shared" si="0"/>
        <v>91</v>
      </c>
      <c r="W15" s="98">
        <v>8</v>
      </c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50" t="s">
        <v>938</v>
      </c>
      <c r="B16" s="681" t="s">
        <v>22</v>
      </c>
      <c r="C16" s="688">
        <f t="shared" si="1"/>
        <v>0</v>
      </c>
      <c r="D16" s="89"/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91"/>
      <c r="P16" s="91"/>
      <c r="Q16" s="91"/>
      <c r="R16" s="91"/>
      <c r="S16" s="793"/>
      <c r="T16" s="89"/>
      <c r="U16" s="104">
        <v>0</v>
      </c>
      <c r="V16" s="104">
        <f t="shared" si="0"/>
        <v>0</v>
      </c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51"/>
      <c r="B17" s="93" t="s">
        <v>23</v>
      </c>
      <c r="C17" s="689">
        <f t="shared" si="1"/>
        <v>1</v>
      </c>
      <c r="D17" s="94"/>
      <c r="E17" s="728">
        <v>0</v>
      </c>
      <c r="F17" s="728">
        <v>0</v>
      </c>
      <c r="G17" s="728">
        <v>0</v>
      </c>
      <c r="H17" s="728">
        <v>0</v>
      </c>
      <c r="I17" s="728">
        <v>0</v>
      </c>
      <c r="J17" s="728">
        <v>0</v>
      </c>
      <c r="K17" s="728">
        <v>1</v>
      </c>
      <c r="L17" s="728">
        <v>0</v>
      </c>
      <c r="M17" s="95">
        <v>0</v>
      </c>
      <c r="N17" s="95">
        <v>0</v>
      </c>
      <c r="O17" s="96"/>
      <c r="P17" s="96"/>
      <c r="Q17" s="96"/>
      <c r="R17" s="96"/>
      <c r="S17" s="97"/>
      <c r="T17" s="446"/>
      <c r="U17" s="98">
        <v>1</v>
      </c>
      <c r="V17" s="98">
        <f t="shared" si="0"/>
        <v>1</v>
      </c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59" t="s">
        <v>937</v>
      </c>
      <c r="B18" s="99" t="s">
        <v>22</v>
      </c>
      <c r="C18" s="100">
        <f t="shared" si="1"/>
        <v>0</v>
      </c>
      <c r="D18" s="101"/>
      <c r="E18" s="90">
        <v>0</v>
      </c>
      <c r="F18" s="90">
        <v>0</v>
      </c>
      <c r="G18" s="90">
        <v>0</v>
      </c>
      <c r="H18" s="90">
        <v>0</v>
      </c>
      <c r="I18" s="90">
        <v>0</v>
      </c>
      <c r="J18" s="90">
        <v>0</v>
      </c>
      <c r="K18" s="90">
        <v>0</v>
      </c>
      <c r="L18" s="90">
        <v>0</v>
      </c>
      <c r="M18" s="102">
        <v>0</v>
      </c>
      <c r="N18" s="102">
        <v>0</v>
      </c>
      <c r="O18" s="91"/>
      <c r="P18" s="91"/>
      <c r="Q18" s="91"/>
      <c r="R18" s="91"/>
      <c r="S18" s="103"/>
      <c r="T18" s="101"/>
      <c r="U18" s="104">
        <v>0</v>
      </c>
      <c r="V18" s="104">
        <f t="shared" si="0"/>
        <v>0</v>
      </c>
      <c r="W18" s="827"/>
      <c r="X18" s="104">
        <v>0</v>
      </c>
      <c r="Y18" s="144">
        <v>0</v>
      </c>
      <c r="Z18" s="90">
        <v>0</v>
      </c>
      <c r="AA18" s="164">
        <v>0</v>
      </c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A05-secci„n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59"/>
      <c r="B19" s="105" t="s">
        <v>23</v>
      </c>
      <c r="C19" s="834">
        <f t="shared" si="1"/>
        <v>11</v>
      </c>
      <c r="D19" s="106"/>
      <c r="E19" s="107">
        <v>0</v>
      </c>
      <c r="F19" s="107">
        <v>0</v>
      </c>
      <c r="G19" s="107">
        <v>6</v>
      </c>
      <c r="H19" s="107">
        <v>4</v>
      </c>
      <c r="I19" s="107">
        <v>0</v>
      </c>
      <c r="J19" s="107">
        <v>1</v>
      </c>
      <c r="K19" s="107">
        <v>0</v>
      </c>
      <c r="L19" s="107">
        <v>0</v>
      </c>
      <c r="M19" s="95">
        <v>0</v>
      </c>
      <c r="N19" s="728">
        <v>0</v>
      </c>
      <c r="O19" s="96"/>
      <c r="P19" s="96"/>
      <c r="Q19" s="96"/>
      <c r="R19" s="96"/>
      <c r="S19" s="109"/>
      <c r="T19" s="829"/>
      <c r="U19" s="98">
        <v>11</v>
      </c>
      <c r="V19" s="98">
        <f t="shared" si="0"/>
        <v>11</v>
      </c>
      <c r="W19" s="773"/>
      <c r="X19" s="110">
        <v>4</v>
      </c>
      <c r="Y19" s="153">
        <v>10</v>
      </c>
      <c r="Z19" s="130">
        <v>1</v>
      </c>
      <c r="AA19" s="193">
        <v>0</v>
      </c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50" t="s">
        <v>936</v>
      </c>
      <c r="B20" s="681" t="s">
        <v>22</v>
      </c>
      <c r="C20" s="688">
        <f t="shared" si="1"/>
        <v>0</v>
      </c>
      <c r="D20" s="89"/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91"/>
      <c r="P20" s="91"/>
      <c r="Q20" s="91"/>
      <c r="R20" s="91"/>
      <c r="S20" s="793"/>
      <c r="T20" s="89"/>
      <c r="U20" s="104">
        <v>0</v>
      </c>
      <c r="V20" s="104">
        <f t="shared" si="0"/>
        <v>0</v>
      </c>
      <c r="W20" s="827"/>
      <c r="X20" s="833">
        <v>0</v>
      </c>
      <c r="Y20" s="832">
        <v>0</v>
      </c>
      <c r="Z20" s="831">
        <v>0</v>
      </c>
      <c r="AA20" s="830">
        <v>0</v>
      </c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51"/>
      <c r="B21" s="93" t="s">
        <v>23</v>
      </c>
      <c r="C21" s="689">
        <f t="shared" si="1"/>
        <v>0</v>
      </c>
      <c r="D21" s="94"/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728">
        <v>0</v>
      </c>
      <c r="N21" s="728">
        <v>0</v>
      </c>
      <c r="O21" s="96"/>
      <c r="P21" s="96"/>
      <c r="Q21" s="96"/>
      <c r="R21" s="96"/>
      <c r="S21" s="97"/>
      <c r="T21" s="446"/>
      <c r="U21" s="98">
        <v>0</v>
      </c>
      <c r="V21" s="98">
        <f t="shared" si="0"/>
        <v>0</v>
      </c>
      <c r="W21" s="773"/>
      <c r="X21" s="98">
        <v>0</v>
      </c>
      <c r="Y21" s="140">
        <v>0</v>
      </c>
      <c r="Z21" s="95">
        <v>0</v>
      </c>
      <c r="AA21" s="142">
        <v>0</v>
      </c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A05-secci„n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63" t="s">
        <v>935</v>
      </c>
      <c r="B22" s="112" t="s">
        <v>934</v>
      </c>
      <c r="C22" s="112">
        <f>SUM(E22:S22)</f>
        <v>0</v>
      </c>
      <c r="D22" s="89"/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</v>
      </c>
      <c r="R22" s="102">
        <v>0</v>
      </c>
      <c r="S22" s="102">
        <v>0</v>
      </c>
      <c r="T22" s="101"/>
      <c r="U22" s="104">
        <v>0</v>
      </c>
      <c r="V22" s="104">
        <f t="shared" si="0"/>
        <v>0</v>
      </c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63"/>
      <c r="B23" s="105" t="s">
        <v>23</v>
      </c>
      <c r="C23" s="105">
        <f>SUM(E23:S23)</f>
        <v>3</v>
      </c>
      <c r="D23" s="94"/>
      <c r="E23" s="107">
        <v>0</v>
      </c>
      <c r="F23" s="107">
        <v>0</v>
      </c>
      <c r="G23" s="107">
        <v>0</v>
      </c>
      <c r="H23" s="107">
        <v>0</v>
      </c>
      <c r="I23" s="107">
        <v>1</v>
      </c>
      <c r="J23" s="107">
        <v>0</v>
      </c>
      <c r="K23" s="107">
        <v>0</v>
      </c>
      <c r="L23" s="107">
        <v>1</v>
      </c>
      <c r="M23" s="95">
        <v>0</v>
      </c>
      <c r="N23" s="728">
        <v>1</v>
      </c>
      <c r="O23" s="728">
        <v>0</v>
      </c>
      <c r="P23" s="107">
        <v>0</v>
      </c>
      <c r="Q23" s="107">
        <v>0</v>
      </c>
      <c r="R23" s="107">
        <v>0</v>
      </c>
      <c r="S23" s="107">
        <v>0</v>
      </c>
      <c r="T23" s="829"/>
      <c r="U23" s="98">
        <v>3</v>
      </c>
      <c r="V23" s="98">
        <f t="shared" si="0"/>
        <v>3</v>
      </c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50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>
        <v>0</v>
      </c>
      <c r="M24" s="102">
        <v>0</v>
      </c>
      <c r="N24" s="102">
        <v>0</v>
      </c>
      <c r="O24" s="102">
        <v>0</v>
      </c>
      <c r="P24" s="91"/>
      <c r="Q24" s="91"/>
      <c r="R24" s="91"/>
      <c r="S24" s="793"/>
      <c r="T24" s="89"/>
      <c r="U24" s="104">
        <v>0</v>
      </c>
      <c r="V24" s="104">
        <f t="shared" si="0"/>
        <v>0</v>
      </c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51"/>
      <c r="B25" s="93" t="s">
        <v>23</v>
      </c>
      <c r="C25" s="828">
        <f>SUM(L25:O25)</f>
        <v>1</v>
      </c>
      <c r="D25" s="94"/>
      <c r="E25" s="807"/>
      <c r="F25" s="807"/>
      <c r="G25" s="807"/>
      <c r="H25" s="807"/>
      <c r="I25" s="807"/>
      <c r="J25" s="807"/>
      <c r="K25" s="807"/>
      <c r="L25" s="95">
        <v>0</v>
      </c>
      <c r="M25" s="95">
        <v>0</v>
      </c>
      <c r="N25" s="728">
        <v>1</v>
      </c>
      <c r="O25" s="728">
        <v>0</v>
      </c>
      <c r="P25" s="807"/>
      <c r="Q25" s="807"/>
      <c r="R25" s="807"/>
      <c r="S25" s="447"/>
      <c r="T25" s="773"/>
      <c r="U25" s="142">
        <v>1</v>
      </c>
      <c r="V25" s="98">
        <f t="shared" si="0"/>
        <v>1</v>
      </c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59" t="s">
        <v>932</v>
      </c>
      <c r="B26" s="112" t="s">
        <v>22</v>
      </c>
      <c r="C26" s="681">
        <f>SUM(E26:S26)</f>
        <v>0</v>
      </c>
      <c r="D26" s="89"/>
      <c r="E26" s="90">
        <v>0</v>
      </c>
      <c r="F26" s="90">
        <v>0</v>
      </c>
      <c r="G26" s="90">
        <v>0</v>
      </c>
      <c r="H26" s="90">
        <v>0</v>
      </c>
      <c r="I26" s="90">
        <v>0</v>
      </c>
      <c r="J26" s="90">
        <v>0</v>
      </c>
      <c r="K26" s="90">
        <v>0</v>
      </c>
      <c r="L26" s="102">
        <v>0</v>
      </c>
      <c r="M26" s="102">
        <v>0</v>
      </c>
      <c r="N26" s="102">
        <v>0</v>
      </c>
      <c r="O26" s="102">
        <v>0</v>
      </c>
      <c r="P26" s="90">
        <v>0</v>
      </c>
      <c r="Q26" s="90">
        <v>0</v>
      </c>
      <c r="R26" s="90">
        <v>0</v>
      </c>
      <c r="S26" s="114">
        <v>0</v>
      </c>
      <c r="T26" s="104">
        <v>0</v>
      </c>
      <c r="U26" s="115">
        <v>0</v>
      </c>
      <c r="V26" s="104">
        <f t="shared" si="0"/>
        <v>0</v>
      </c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51"/>
      <c r="B27" s="93" t="s">
        <v>23</v>
      </c>
      <c r="C27" s="93">
        <f>SUM(E27:S27)</f>
        <v>44</v>
      </c>
      <c r="D27" s="94"/>
      <c r="E27" s="95">
        <v>3</v>
      </c>
      <c r="F27" s="95">
        <v>5</v>
      </c>
      <c r="G27" s="95">
        <v>5</v>
      </c>
      <c r="H27" s="95">
        <v>16</v>
      </c>
      <c r="I27" s="95">
        <v>7</v>
      </c>
      <c r="J27" s="95">
        <v>3</v>
      </c>
      <c r="K27" s="95">
        <v>4</v>
      </c>
      <c r="L27" s="95">
        <v>0</v>
      </c>
      <c r="M27" s="728">
        <v>1</v>
      </c>
      <c r="N27" s="728">
        <v>0</v>
      </c>
      <c r="O27" s="728">
        <v>0</v>
      </c>
      <c r="P27" s="95">
        <v>0</v>
      </c>
      <c r="Q27" s="95">
        <v>0</v>
      </c>
      <c r="R27" s="95">
        <v>0</v>
      </c>
      <c r="S27" s="116">
        <v>0</v>
      </c>
      <c r="T27" s="98">
        <v>0</v>
      </c>
      <c r="U27" s="117">
        <v>44</v>
      </c>
      <c r="V27" s="98">
        <f t="shared" si="0"/>
        <v>44</v>
      </c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4" t="s">
        <v>882</v>
      </c>
      <c r="B29" s="4154" t="s">
        <v>0</v>
      </c>
      <c r="C29" s="4164" t="s">
        <v>27</v>
      </c>
      <c r="D29" s="4165"/>
      <c r="E29" s="4166"/>
      <c r="F29" s="4152" t="s">
        <v>28</v>
      </c>
      <c r="G29" s="4153"/>
      <c r="H29" s="4153"/>
      <c r="I29" s="4153"/>
      <c r="J29" s="4153"/>
      <c r="K29" s="4153"/>
      <c r="L29" s="4153"/>
      <c r="M29" s="4153"/>
      <c r="N29" s="4153"/>
      <c r="O29" s="4153"/>
      <c r="P29" s="4153"/>
      <c r="Q29" s="4153"/>
      <c r="R29" s="4153"/>
      <c r="S29" s="4153"/>
      <c r="T29" s="4153"/>
      <c r="U29" s="4153"/>
      <c r="V29" s="4153"/>
      <c r="W29" s="4153"/>
      <c r="X29" s="4153"/>
      <c r="Y29" s="4153"/>
      <c r="Z29" s="4153"/>
      <c r="AA29" s="4153"/>
      <c r="AB29" s="4153"/>
      <c r="AC29" s="4153"/>
      <c r="AD29" s="4153"/>
      <c r="AE29" s="4153"/>
      <c r="AF29" s="4153"/>
      <c r="AG29" s="4153"/>
      <c r="AH29" s="4156"/>
      <c r="AI29" s="4157" t="s">
        <v>440</v>
      </c>
      <c r="AJ29" s="4167" t="s">
        <v>930</v>
      </c>
      <c r="AK29" s="4168"/>
      <c r="AL29" s="4157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5"/>
      <c r="B30" s="4155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58"/>
      <c r="AJ30" s="822" t="s">
        <v>914</v>
      </c>
      <c r="AK30" s="821" t="s">
        <v>913</v>
      </c>
      <c r="AL30" s="4158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50" t="s">
        <v>912</v>
      </c>
      <c r="B31" s="681" t="s">
        <v>22</v>
      </c>
      <c r="C31" s="681">
        <f>SUM(F31:AH31)</f>
        <v>30</v>
      </c>
      <c r="D31" s="812">
        <v>17</v>
      </c>
      <c r="E31" s="811">
        <v>13</v>
      </c>
      <c r="F31" s="121">
        <v>0</v>
      </c>
      <c r="G31" s="102">
        <v>14</v>
      </c>
      <c r="H31" s="102">
        <v>0</v>
      </c>
      <c r="I31" s="102">
        <v>16</v>
      </c>
      <c r="J31" s="817">
        <v>0</v>
      </c>
      <c r="K31" s="817">
        <v>0</v>
      </c>
      <c r="L31" s="102">
        <v>0</v>
      </c>
      <c r="M31" s="818">
        <v>0</v>
      </c>
      <c r="N31" s="819">
        <v>0</v>
      </c>
      <c r="O31" s="819">
        <v>0</v>
      </c>
      <c r="P31" s="779">
        <v>0</v>
      </c>
      <c r="Q31" s="102">
        <v>0</v>
      </c>
      <c r="R31" s="102">
        <v>0</v>
      </c>
      <c r="S31" s="102">
        <v>0</v>
      </c>
      <c r="T31" s="817">
        <v>0</v>
      </c>
      <c r="U31" s="817">
        <v>0</v>
      </c>
      <c r="V31" s="102">
        <v>0</v>
      </c>
      <c r="W31" s="818">
        <v>0</v>
      </c>
      <c r="X31" s="817">
        <v>0</v>
      </c>
      <c r="Y31" s="817">
        <v>0</v>
      </c>
      <c r="Z31" s="779">
        <v>0</v>
      </c>
      <c r="AA31" s="102">
        <v>0</v>
      </c>
      <c r="AB31" s="102">
        <v>0</v>
      </c>
      <c r="AC31" s="102">
        <v>0</v>
      </c>
      <c r="AD31" s="817">
        <v>0</v>
      </c>
      <c r="AE31" s="817">
        <v>0</v>
      </c>
      <c r="AF31" s="102">
        <v>0</v>
      </c>
      <c r="AG31" s="102">
        <v>0</v>
      </c>
      <c r="AH31" s="811">
        <v>0</v>
      </c>
      <c r="AI31" s="816">
        <f>C31</f>
        <v>30</v>
      </c>
      <c r="AJ31" s="121">
        <v>2</v>
      </c>
      <c r="AK31" s="678">
        <v>0</v>
      </c>
      <c r="AL31" s="678">
        <v>0</v>
      </c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59"/>
      <c r="B32" s="124" t="s">
        <v>26</v>
      </c>
      <c r="C32" s="124">
        <f>SUM(F32:AH32)</f>
        <v>58</v>
      </c>
      <c r="D32" s="812">
        <v>24</v>
      </c>
      <c r="E32" s="811">
        <v>34</v>
      </c>
      <c r="F32" s="125"/>
      <c r="G32" s="815"/>
      <c r="H32" s="815">
        <v>21</v>
      </c>
      <c r="I32" s="126"/>
      <c r="J32" s="815">
        <v>7</v>
      </c>
      <c r="K32" s="815"/>
      <c r="L32" s="126">
        <v>6</v>
      </c>
      <c r="M32" s="815">
        <v>12</v>
      </c>
      <c r="N32" s="815">
        <v>3</v>
      </c>
      <c r="O32" s="126">
        <v>2</v>
      </c>
      <c r="P32" s="815">
        <v>6</v>
      </c>
      <c r="Q32" s="815"/>
      <c r="R32" s="126"/>
      <c r="S32" s="815"/>
      <c r="T32" s="815"/>
      <c r="U32" s="126"/>
      <c r="V32" s="815">
        <v>1</v>
      </c>
      <c r="W32" s="815"/>
      <c r="X32" s="126"/>
      <c r="Y32" s="815"/>
      <c r="Z32" s="815"/>
      <c r="AA32" s="126"/>
      <c r="AB32" s="815"/>
      <c r="AC32" s="815"/>
      <c r="AD32" s="126"/>
      <c r="AE32" s="815"/>
      <c r="AF32" s="815"/>
      <c r="AG32" s="126"/>
      <c r="AH32" s="814"/>
      <c r="AI32" s="813">
        <v>58</v>
      </c>
      <c r="AJ32" s="125">
        <v>3</v>
      </c>
      <c r="AK32" s="811"/>
      <c r="AL32" s="811">
        <v>0</v>
      </c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59"/>
      <c r="B33" s="105" t="s">
        <v>23</v>
      </c>
      <c r="C33" s="105">
        <f>SUM(F33+T33+U33+V33+W33+X33+Y33+Z33+AA33+AB33+AC33+AD33+AE33+AF33+AG33+AH33)</f>
        <v>0</v>
      </c>
      <c r="D33" s="812">
        <v>0</v>
      </c>
      <c r="E33" s="811">
        <v>0</v>
      </c>
      <c r="F33" s="128">
        <v>0</v>
      </c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>
        <v>0</v>
      </c>
      <c r="U33" s="130">
        <v>0</v>
      </c>
      <c r="V33" s="130">
        <v>0</v>
      </c>
      <c r="W33" s="130">
        <v>0</v>
      </c>
      <c r="X33" s="130">
        <v>0</v>
      </c>
      <c r="Y33" s="130">
        <v>0</v>
      </c>
      <c r="Z33" s="130">
        <v>0</v>
      </c>
      <c r="AA33" s="130">
        <v>0</v>
      </c>
      <c r="AB33" s="130">
        <v>0</v>
      </c>
      <c r="AC33" s="130">
        <v>0</v>
      </c>
      <c r="AD33" s="130">
        <v>0</v>
      </c>
      <c r="AE33" s="130">
        <v>0</v>
      </c>
      <c r="AF33" s="130">
        <v>0</v>
      </c>
      <c r="AG33" s="130">
        <v>0</v>
      </c>
      <c r="AH33" s="131">
        <v>0</v>
      </c>
      <c r="AI33" s="110">
        <f t="shared" ref="AI33:AI34" si="2">C33</f>
        <v>0</v>
      </c>
      <c r="AJ33" s="153">
        <v>0</v>
      </c>
      <c r="AK33" s="147"/>
      <c r="AL33" s="811">
        <v>0</v>
      </c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51"/>
      <c r="B34" s="93" t="s">
        <v>32</v>
      </c>
      <c r="C34" s="93">
        <f>SUM(N34:S34)</f>
        <v>0</v>
      </c>
      <c r="D34" s="810">
        <v>0</v>
      </c>
      <c r="E34" s="809">
        <v>0</v>
      </c>
      <c r="F34" s="808"/>
      <c r="G34" s="808"/>
      <c r="H34" s="808"/>
      <c r="I34" s="808"/>
      <c r="J34" s="808"/>
      <c r="K34" s="807"/>
      <c r="L34" s="807"/>
      <c r="M34" s="807"/>
      <c r="N34" s="728">
        <v>0</v>
      </c>
      <c r="O34" s="728">
        <v>0</v>
      </c>
      <c r="P34" s="728">
        <v>0</v>
      </c>
      <c r="Q34" s="728">
        <v>0</v>
      </c>
      <c r="R34" s="728">
        <v>0</v>
      </c>
      <c r="S34" s="728">
        <v>0</v>
      </c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>
        <f t="shared" si="2"/>
        <v>0</v>
      </c>
      <c r="AJ34" s="94"/>
      <c r="AK34" s="142">
        <v>0</v>
      </c>
      <c r="AL34" s="142">
        <v>0</v>
      </c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/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4" t="s">
        <v>882</v>
      </c>
      <c r="B36" s="4154" t="s">
        <v>0</v>
      </c>
      <c r="C36" s="4173" t="s">
        <v>27</v>
      </c>
      <c r="D36" s="4160"/>
      <c r="E36" s="4174"/>
      <c r="F36" s="4152" t="s">
        <v>28</v>
      </c>
      <c r="G36" s="4153"/>
      <c r="H36" s="4153"/>
      <c r="I36" s="4153"/>
      <c r="J36" s="4153"/>
      <c r="K36" s="4153"/>
      <c r="L36" s="4153"/>
      <c r="M36" s="4153"/>
      <c r="N36" s="4153"/>
      <c r="O36" s="4153"/>
      <c r="P36" s="4153"/>
      <c r="Q36" s="4153"/>
      <c r="R36" s="4153"/>
      <c r="S36" s="4153"/>
      <c r="T36" s="4153"/>
      <c r="U36" s="4153"/>
      <c r="V36" s="4153"/>
      <c r="W36" s="4153"/>
      <c r="X36" s="4153"/>
      <c r="Y36" s="4153"/>
      <c r="Z36" s="4153"/>
      <c r="AA36" s="4153"/>
      <c r="AB36" s="4153"/>
      <c r="AC36" s="4153"/>
      <c r="AD36" s="4153"/>
      <c r="AE36" s="4153"/>
      <c r="AF36" s="4153"/>
      <c r="AG36" s="4153"/>
      <c r="AH36" s="4153"/>
      <c r="AI36" s="4153"/>
      <c r="AJ36" s="4153"/>
      <c r="AK36" s="4153"/>
      <c r="AL36" s="4153"/>
      <c r="AM36" s="4156"/>
      <c r="AN36" s="4150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63"/>
      <c r="B37" s="4163"/>
      <c r="C37" s="4177"/>
      <c r="D37" s="4178"/>
      <c r="E37" s="4179"/>
      <c r="F37" s="4152" t="s">
        <v>29</v>
      </c>
      <c r="G37" s="4156"/>
      <c r="H37" s="4152" t="s">
        <v>4</v>
      </c>
      <c r="I37" s="4156"/>
      <c r="J37" s="4152" t="s">
        <v>30</v>
      </c>
      <c r="K37" s="4156"/>
      <c r="L37" s="4152" t="s">
        <v>5</v>
      </c>
      <c r="M37" s="4156"/>
      <c r="N37" s="4164" t="s">
        <v>6</v>
      </c>
      <c r="O37" s="4166"/>
      <c r="P37" s="4164" t="s">
        <v>7</v>
      </c>
      <c r="Q37" s="4166"/>
      <c r="R37" s="4164" t="s">
        <v>8</v>
      </c>
      <c r="S37" s="4166"/>
      <c r="T37" s="4164" t="s">
        <v>9</v>
      </c>
      <c r="U37" s="4166"/>
      <c r="V37" s="4164" t="s">
        <v>10</v>
      </c>
      <c r="W37" s="4166"/>
      <c r="X37" s="4164" t="s">
        <v>11</v>
      </c>
      <c r="Y37" s="4166"/>
      <c r="Z37" s="4164" t="s">
        <v>12</v>
      </c>
      <c r="AA37" s="4166"/>
      <c r="AB37" s="4164" t="s">
        <v>13</v>
      </c>
      <c r="AC37" s="4166"/>
      <c r="AD37" s="4164" t="s">
        <v>14</v>
      </c>
      <c r="AE37" s="4166"/>
      <c r="AF37" s="4164" t="s">
        <v>15</v>
      </c>
      <c r="AG37" s="4166"/>
      <c r="AH37" s="4164" t="s">
        <v>16</v>
      </c>
      <c r="AI37" s="4166"/>
      <c r="AJ37" s="4164" t="s">
        <v>17</v>
      </c>
      <c r="AK37" s="4166"/>
      <c r="AL37" s="4164" t="s">
        <v>18</v>
      </c>
      <c r="AM37" s="4166"/>
      <c r="AN37" s="4159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5"/>
      <c r="B38" s="4155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51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50" t="s">
        <v>910</v>
      </c>
      <c r="B39" s="681" t="s">
        <v>22</v>
      </c>
      <c r="C39" s="792">
        <f t="shared" ref="C39:C61" si="3">SUM(D39:E39)</f>
        <v>67</v>
      </c>
      <c r="D39" s="800">
        <f t="shared" ref="D39:E42" si="4">SUM(L39+N39+P39+R39+T39+V39+X39+Z39+AB39+AD39+AF39+AH39+AJ39+AL39)</f>
        <v>21</v>
      </c>
      <c r="E39" s="799">
        <f t="shared" si="4"/>
        <v>46</v>
      </c>
      <c r="F39" s="795"/>
      <c r="G39" s="793"/>
      <c r="H39" s="89"/>
      <c r="I39" s="793"/>
      <c r="J39" s="89"/>
      <c r="K39" s="793"/>
      <c r="L39" s="121">
        <v>0</v>
      </c>
      <c r="M39" s="114">
        <v>0</v>
      </c>
      <c r="N39" s="121">
        <v>0</v>
      </c>
      <c r="O39" s="114">
        <v>0</v>
      </c>
      <c r="P39" s="121">
        <v>0</v>
      </c>
      <c r="Q39" s="114">
        <v>3</v>
      </c>
      <c r="R39" s="121">
        <v>0</v>
      </c>
      <c r="S39" s="114">
        <v>0</v>
      </c>
      <c r="T39" s="121">
        <v>0</v>
      </c>
      <c r="U39" s="114">
        <v>0</v>
      </c>
      <c r="V39" s="121">
        <v>1</v>
      </c>
      <c r="W39" s="114">
        <v>2</v>
      </c>
      <c r="X39" s="121">
        <v>2</v>
      </c>
      <c r="Y39" s="114">
        <v>3</v>
      </c>
      <c r="Z39" s="121">
        <v>1</v>
      </c>
      <c r="AA39" s="114">
        <v>3</v>
      </c>
      <c r="AB39" s="121">
        <v>3</v>
      </c>
      <c r="AC39" s="114">
        <v>9</v>
      </c>
      <c r="AD39" s="121">
        <v>1</v>
      </c>
      <c r="AE39" s="114">
        <v>6</v>
      </c>
      <c r="AF39" s="121">
        <v>2</v>
      </c>
      <c r="AG39" s="114">
        <v>6</v>
      </c>
      <c r="AH39" s="121">
        <v>2</v>
      </c>
      <c r="AI39" s="114">
        <v>2</v>
      </c>
      <c r="AJ39" s="121">
        <v>2</v>
      </c>
      <c r="AK39" s="114">
        <v>4</v>
      </c>
      <c r="AL39" s="121">
        <v>7</v>
      </c>
      <c r="AM39" s="114">
        <v>8</v>
      </c>
      <c r="AN39" s="679">
        <f>C39</f>
        <v>67</v>
      </c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59"/>
      <c r="B40" s="3108" t="s">
        <v>26</v>
      </c>
      <c r="C40" s="787">
        <f t="shared" si="3"/>
        <v>15</v>
      </c>
      <c r="D40" s="804">
        <f t="shared" si="4"/>
        <v>8</v>
      </c>
      <c r="E40" s="803">
        <f t="shared" si="4"/>
        <v>7</v>
      </c>
      <c r="F40" s="135"/>
      <c r="G40" s="136"/>
      <c r="H40" s="129"/>
      <c r="I40" s="136"/>
      <c r="J40" s="129"/>
      <c r="K40" s="136"/>
      <c r="L40" s="125">
        <v>0</v>
      </c>
      <c r="M40" s="137">
        <v>0</v>
      </c>
      <c r="N40" s="125">
        <v>0</v>
      </c>
      <c r="O40" s="137">
        <v>0</v>
      </c>
      <c r="P40" s="125">
        <v>0</v>
      </c>
      <c r="Q40" s="137">
        <v>0</v>
      </c>
      <c r="R40" s="125">
        <v>0</v>
      </c>
      <c r="S40" s="137">
        <v>0</v>
      </c>
      <c r="T40" s="125">
        <v>0</v>
      </c>
      <c r="U40" s="137">
        <v>0</v>
      </c>
      <c r="V40" s="125">
        <v>0</v>
      </c>
      <c r="W40" s="137">
        <v>1</v>
      </c>
      <c r="X40" s="125">
        <v>0</v>
      </c>
      <c r="Y40" s="137">
        <v>1</v>
      </c>
      <c r="Z40" s="125">
        <v>1</v>
      </c>
      <c r="AA40" s="137">
        <v>0</v>
      </c>
      <c r="AB40" s="125">
        <v>0</v>
      </c>
      <c r="AC40" s="137">
        <v>0</v>
      </c>
      <c r="AD40" s="125">
        <v>2</v>
      </c>
      <c r="AE40" s="137">
        <v>1</v>
      </c>
      <c r="AF40" s="125">
        <v>3</v>
      </c>
      <c r="AG40" s="137">
        <v>1</v>
      </c>
      <c r="AH40" s="125">
        <v>0</v>
      </c>
      <c r="AI40" s="137">
        <v>1</v>
      </c>
      <c r="AJ40" s="125">
        <v>0</v>
      </c>
      <c r="AK40" s="137">
        <v>1</v>
      </c>
      <c r="AL40" s="125">
        <v>2</v>
      </c>
      <c r="AM40" s="137">
        <v>1</v>
      </c>
      <c r="AN40" s="138">
        <f t="shared" ref="AN40:AN61" si="5">C40</f>
        <v>15</v>
      </c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59"/>
      <c r="B41" s="124" t="s">
        <v>31</v>
      </c>
      <c r="C41" s="787">
        <f t="shared" si="3"/>
        <v>3</v>
      </c>
      <c r="D41" s="804">
        <f t="shared" si="4"/>
        <v>0</v>
      </c>
      <c r="E41" s="803">
        <f t="shared" si="4"/>
        <v>3</v>
      </c>
      <c r="F41" s="802"/>
      <c r="G41" s="103"/>
      <c r="H41" s="139"/>
      <c r="I41" s="103"/>
      <c r="J41" s="139"/>
      <c r="K41" s="103"/>
      <c r="L41" s="125">
        <v>0</v>
      </c>
      <c r="M41" s="137">
        <v>0</v>
      </c>
      <c r="N41" s="125">
        <v>0</v>
      </c>
      <c r="O41" s="137">
        <v>0</v>
      </c>
      <c r="P41" s="125">
        <v>0</v>
      </c>
      <c r="Q41" s="137">
        <v>0</v>
      </c>
      <c r="R41" s="125">
        <v>0</v>
      </c>
      <c r="S41" s="137">
        <v>0</v>
      </c>
      <c r="T41" s="125">
        <v>0</v>
      </c>
      <c r="U41" s="137">
        <v>0</v>
      </c>
      <c r="V41" s="125">
        <v>0</v>
      </c>
      <c r="W41" s="137">
        <v>0</v>
      </c>
      <c r="X41" s="125">
        <v>0</v>
      </c>
      <c r="Y41" s="137">
        <v>1</v>
      </c>
      <c r="Z41" s="125">
        <v>0</v>
      </c>
      <c r="AA41" s="137">
        <v>0</v>
      </c>
      <c r="AB41" s="125">
        <v>0</v>
      </c>
      <c r="AC41" s="137">
        <v>0</v>
      </c>
      <c r="AD41" s="125">
        <v>0</v>
      </c>
      <c r="AE41" s="137">
        <v>0</v>
      </c>
      <c r="AF41" s="125">
        <v>0</v>
      </c>
      <c r="AG41" s="137">
        <v>1</v>
      </c>
      <c r="AH41" s="125">
        <v>0</v>
      </c>
      <c r="AI41" s="137">
        <v>0</v>
      </c>
      <c r="AJ41" s="125">
        <v>0</v>
      </c>
      <c r="AK41" s="137">
        <v>0</v>
      </c>
      <c r="AL41" s="125">
        <v>0</v>
      </c>
      <c r="AM41" s="137">
        <v>1</v>
      </c>
      <c r="AN41" s="138">
        <f t="shared" si="5"/>
        <v>3</v>
      </c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51"/>
      <c r="B42" s="93" t="s">
        <v>32</v>
      </c>
      <c r="C42" s="783">
        <f t="shared" si="3"/>
        <v>0</v>
      </c>
      <c r="D42" s="797">
        <f t="shared" si="4"/>
        <v>0</v>
      </c>
      <c r="E42" s="796">
        <f t="shared" si="4"/>
        <v>0</v>
      </c>
      <c r="F42" s="802"/>
      <c r="G42" s="447"/>
      <c r="H42" s="101"/>
      <c r="I42" s="447"/>
      <c r="J42" s="101"/>
      <c r="K42" s="447"/>
      <c r="L42" s="140">
        <v>0</v>
      </c>
      <c r="M42" s="116">
        <v>0</v>
      </c>
      <c r="N42" s="140">
        <v>0</v>
      </c>
      <c r="O42" s="116">
        <v>0</v>
      </c>
      <c r="P42" s="140">
        <v>0</v>
      </c>
      <c r="Q42" s="116">
        <v>0</v>
      </c>
      <c r="R42" s="140">
        <v>0</v>
      </c>
      <c r="S42" s="116">
        <v>0</v>
      </c>
      <c r="T42" s="140">
        <v>0</v>
      </c>
      <c r="U42" s="116">
        <v>0</v>
      </c>
      <c r="V42" s="140">
        <v>0</v>
      </c>
      <c r="W42" s="116">
        <v>0</v>
      </c>
      <c r="X42" s="140">
        <v>0</v>
      </c>
      <c r="Y42" s="116">
        <v>0</v>
      </c>
      <c r="Z42" s="140">
        <v>0</v>
      </c>
      <c r="AA42" s="116">
        <v>0</v>
      </c>
      <c r="AB42" s="140">
        <v>0</v>
      </c>
      <c r="AC42" s="116">
        <v>0</v>
      </c>
      <c r="AD42" s="140">
        <v>0</v>
      </c>
      <c r="AE42" s="116">
        <v>0</v>
      </c>
      <c r="AF42" s="140">
        <v>0</v>
      </c>
      <c r="AG42" s="116">
        <v>0</v>
      </c>
      <c r="AH42" s="140">
        <v>0</v>
      </c>
      <c r="AI42" s="116">
        <v>0</v>
      </c>
      <c r="AJ42" s="140">
        <v>0</v>
      </c>
      <c r="AK42" s="116">
        <v>0</v>
      </c>
      <c r="AL42" s="140">
        <v>0</v>
      </c>
      <c r="AM42" s="116">
        <v>0</v>
      </c>
      <c r="AN42" s="98">
        <f t="shared" si="5"/>
        <v>0</v>
      </c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50" t="s">
        <v>909</v>
      </c>
      <c r="B43" s="681" t="s">
        <v>22</v>
      </c>
      <c r="C43" s="801">
        <f t="shared" si="3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>
        <v>0</v>
      </c>
      <c r="G43" s="678">
        <v>0</v>
      </c>
      <c r="H43" s="121">
        <v>0</v>
      </c>
      <c r="I43" s="678">
        <v>0</v>
      </c>
      <c r="J43" s="121">
        <v>0</v>
      </c>
      <c r="K43" s="678">
        <v>0</v>
      </c>
      <c r="L43" s="121">
        <v>0</v>
      </c>
      <c r="M43" s="678">
        <v>0</v>
      </c>
      <c r="N43" s="121">
        <v>0</v>
      </c>
      <c r="O43" s="678">
        <v>0</v>
      </c>
      <c r="P43" s="121">
        <v>0</v>
      </c>
      <c r="Q43" s="678">
        <v>0</v>
      </c>
      <c r="R43" s="121">
        <v>0</v>
      </c>
      <c r="S43" s="678">
        <v>0</v>
      </c>
      <c r="T43" s="121">
        <v>0</v>
      </c>
      <c r="U43" s="678">
        <v>0</v>
      </c>
      <c r="V43" s="121">
        <v>0</v>
      </c>
      <c r="W43" s="678">
        <v>0</v>
      </c>
      <c r="X43" s="121">
        <v>0</v>
      </c>
      <c r="Y43" s="678">
        <v>0</v>
      </c>
      <c r="Z43" s="121">
        <v>0</v>
      </c>
      <c r="AA43" s="678">
        <v>0</v>
      </c>
      <c r="AB43" s="121">
        <v>0</v>
      </c>
      <c r="AC43" s="678">
        <v>0</v>
      </c>
      <c r="AD43" s="121">
        <v>0</v>
      </c>
      <c r="AE43" s="678">
        <v>0</v>
      </c>
      <c r="AF43" s="121">
        <v>0</v>
      </c>
      <c r="AG43" s="678">
        <v>0</v>
      </c>
      <c r="AH43" s="121">
        <v>0</v>
      </c>
      <c r="AI43" s="678">
        <v>0</v>
      </c>
      <c r="AJ43" s="121">
        <v>0</v>
      </c>
      <c r="AK43" s="678">
        <v>0</v>
      </c>
      <c r="AL43" s="121">
        <v>0</v>
      </c>
      <c r="AM43" s="678">
        <v>0</v>
      </c>
      <c r="AN43" s="679">
        <f t="shared" si="5"/>
        <v>0</v>
      </c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51"/>
      <c r="B44" s="3109" t="s">
        <v>26</v>
      </c>
      <c r="C44" s="798">
        <f t="shared" si="3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>
        <v>0</v>
      </c>
      <c r="G44" s="142">
        <v>0</v>
      </c>
      <c r="H44" s="140">
        <v>0</v>
      </c>
      <c r="I44" s="142">
        <v>0</v>
      </c>
      <c r="J44" s="140">
        <v>0</v>
      </c>
      <c r="K44" s="142">
        <v>0</v>
      </c>
      <c r="L44" s="140">
        <v>0</v>
      </c>
      <c r="M44" s="142">
        <v>0</v>
      </c>
      <c r="N44" s="140">
        <v>0</v>
      </c>
      <c r="O44" s="142">
        <v>0</v>
      </c>
      <c r="P44" s="140">
        <v>0</v>
      </c>
      <c r="Q44" s="142">
        <v>0</v>
      </c>
      <c r="R44" s="140">
        <v>0</v>
      </c>
      <c r="S44" s="142">
        <v>0</v>
      </c>
      <c r="T44" s="140">
        <v>0</v>
      </c>
      <c r="U44" s="142">
        <v>0</v>
      </c>
      <c r="V44" s="140">
        <v>0</v>
      </c>
      <c r="W44" s="142">
        <v>0</v>
      </c>
      <c r="X44" s="140">
        <v>0</v>
      </c>
      <c r="Y44" s="142">
        <v>0</v>
      </c>
      <c r="Z44" s="140">
        <v>0</v>
      </c>
      <c r="AA44" s="142">
        <v>0</v>
      </c>
      <c r="AB44" s="140">
        <v>0</v>
      </c>
      <c r="AC44" s="142">
        <v>0</v>
      </c>
      <c r="AD44" s="140">
        <v>0</v>
      </c>
      <c r="AE44" s="142">
        <v>0</v>
      </c>
      <c r="AF44" s="140">
        <v>0</v>
      </c>
      <c r="AG44" s="142">
        <v>0</v>
      </c>
      <c r="AH44" s="140">
        <v>0</v>
      </c>
      <c r="AI44" s="142">
        <v>0</v>
      </c>
      <c r="AJ44" s="140">
        <v>0</v>
      </c>
      <c r="AK44" s="142">
        <v>0</v>
      </c>
      <c r="AL44" s="140">
        <v>0</v>
      </c>
      <c r="AM44" s="142">
        <v>0</v>
      </c>
      <c r="AN44" s="98">
        <f t="shared" si="5"/>
        <v>0</v>
      </c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59" t="s">
        <v>908</v>
      </c>
      <c r="B45" s="681" t="s">
        <v>22</v>
      </c>
      <c r="C45" s="792">
        <f t="shared" si="3"/>
        <v>0</v>
      </c>
      <c r="D45" s="791">
        <f t="shared" ref="D45:E48" si="6">SUM(AF45+AH45+AJ45+AL45)</f>
        <v>0</v>
      </c>
      <c r="E45" s="790">
        <f t="shared" si="6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>
        <v>0</v>
      </c>
      <c r="AG45" s="114">
        <v>0</v>
      </c>
      <c r="AH45" s="121">
        <v>0</v>
      </c>
      <c r="AI45" s="114">
        <v>0</v>
      </c>
      <c r="AJ45" s="121">
        <v>0</v>
      </c>
      <c r="AK45" s="114">
        <v>0</v>
      </c>
      <c r="AL45" s="121">
        <v>0</v>
      </c>
      <c r="AM45" s="114">
        <v>0</v>
      </c>
      <c r="AN45" s="679">
        <f t="shared" si="5"/>
        <v>0</v>
      </c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51"/>
      <c r="B46" s="3109" t="s">
        <v>26</v>
      </c>
      <c r="C46" s="783">
        <f t="shared" si="3"/>
        <v>0</v>
      </c>
      <c r="D46" s="782">
        <f t="shared" si="6"/>
        <v>0</v>
      </c>
      <c r="E46" s="781">
        <f t="shared" si="6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>
        <v>0</v>
      </c>
      <c r="AG46" s="116">
        <v>0</v>
      </c>
      <c r="AH46" s="140">
        <v>0</v>
      </c>
      <c r="AI46" s="116">
        <v>0</v>
      </c>
      <c r="AJ46" s="140">
        <v>0</v>
      </c>
      <c r="AK46" s="116">
        <v>0</v>
      </c>
      <c r="AL46" s="140">
        <v>0</v>
      </c>
      <c r="AM46" s="116">
        <v>0</v>
      </c>
      <c r="AN46" s="98">
        <f t="shared" si="5"/>
        <v>0</v>
      </c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50" t="s">
        <v>907</v>
      </c>
      <c r="B47" s="681" t="s">
        <v>22</v>
      </c>
      <c r="C47" s="792">
        <f t="shared" si="3"/>
        <v>0</v>
      </c>
      <c r="D47" s="791">
        <f t="shared" si="6"/>
        <v>0</v>
      </c>
      <c r="E47" s="790">
        <f t="shared" si="6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>
        <v>0</v>
      </c>
      <c r="AG47" s="114">
        <v>0</v>
      </c>
      <c r="AH47" s="121">
        <v>0</v>
      </c>
      <c r="AI47" s="114">
        <v>0</v>
      </c>
      <c r="AJ47" s="121">
        <v>0</v>
      </c>
      <c r="AK47" s="114">
        <v>0</v>
      </c>
      <c r="AL47" s="121">
        <v>0</v>
      </c>
      <c r="AM47" s="114">
        <v>0</v>
      </c>
      <c r="AN47" s="679">
        <f t="shared" si="5"/>
        <v>0</v>
      </c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51"/>
      <c r="B48" s="3109" t="s">
        <v>26</v>
      </c>
      <c r="C48" s="783">
        <f t="shared" si="3"/>
        <v>0</v>
      </c>
      <c r="D48" s="782">
        <f t="shared" si="6"/>
        <v>0</v>
      </c>
      <c r="E48" s="781">
        <f t="shared" si="6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>
        <v>0</v>
      </c>
      <c r="AG48" s="116">
        <v>0</v>
      </c>
      <c r="AH48" s="140">
        <v>0</v>
      </c>
      <c r="AI48" s="116">
        <v>0</v>
      </c>
      <c r="AJ48" s="140">
        <v>0</v>
      </c>
      <c r="AK48" s="116">
        <v>0</v>
      </c>
      <c r="AL48" s="140">
        <v>0</v>
      </c>
      <c r="AM48" s="116">
        <v>0</v>
      </c>
      <c r="AN48" s="98">
        <f t="shared" si="5"/>
        <v>0</v>
      </c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50" t="s">
        <v>906</v>
      </c>
      <c r="B49" s="681" t="s">
        <v>22</v>
      </c>
      <c r="C49" s="792">
        <f t="shared" si="3"/>
        <v>0</v>
      </c>
      <c r="D49" s="791">
        <f t="shared" ref="D49:E56" si="7">SUM(F49+H49+J49+L49+N49+P49+R49+T49+V49+X49+Z49+AB49+AD49+AF49+AH49+AJ49+AL49)</f>
        <v>0</v>
      </c>
      <c r="E49" s="790">
        <f t="shared" si="7"/>
        <v>0</v>
      </c>
      <c r="F49" s="779">
        <v>0</v>
      </c>
      <c r="G49" s="114">
        <v>0</v>
      </c>
      <c r="H49" s="121">
        <v>0</v>
      </c>
      <c r="I49" s="114">
        <v>0</v>
      </c>
      <c r="J49" s="121">
        <v>0</v>
      </c>
      <c r="K49" s="114">
        <v>0</v>
      </c>
      <c r="L49" s="121">
        <v>0</v>
      </c>
      <c r="M49" s="114">
        <v>0</v>
      </c>
      <c r="N49" s="121">
        <v>0</v>
      </c>
      <c r="O49" s="114">
        <v>0</v>
      </c>
      <c r="P49" s="121">
        <v>0</v>
      </c>
      <c r="Q49" s="114">
        <v>0</v>
      </c>
      <c r="R49" s="121">
        <v>0</v>
      </c>
      <c r="S49" s="114">
        <v>0</v>
      </c>
      <c r="T49" s="121">
        <v>0</v>
      </c>
      <c r="U49" s="114">
        <v>0</v>
      </c>
      <c r="V49" s="121">
        <v>0</v>
      </c>
      <c r="W49" s="114">
        <v>0</v>
      </c>
      <c r="X49" s="121">
        <v>0</v>
      </c>
      <c r="Y49" s="114">
        <v>0</v>
      </c>
      <c r="Z49" s="121">
        <v>0</v>
      </c>
      <c r="AA49" s="114">
        <v>0</v>
      </c>
      <c r="AB49" s="121">
        <v>0</v>
      </c>
      <c r="AC49" s="114">
        <v>0</v>
      </c>
      <c r="AD49" s="121">
        <v>0</v>
      </c>
      <c r="AE49" s="114">
        <v>0</v>
      </c>
      <c r="AF49" s="121">
        <v>0</v>
      </c>
      <c r="AG49" s="114">
        <v>0</v>
      </c>
      <c r="AH49" s="121">
        <v>0</v>
      </c>
      <c r="AI49" s="114">
        <v>0</v>
      </c>
      <c r="AJ49" s="121">
        <v>0</v>
      </c>
      <c r="AK49" s="114">
        <v>0</v>
      </c>
      <c r="AL49" s="121">
        <v>0</v>
      </c>
      <c r="AM49" s="114">
        <v>0</v>
      </c>
      <c r="AN49" s="679">
        <f t="shared" si="5"/>
        <v>0</v>
      </c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59"/>
      <c r="B50" s="124" t="s">
        <v>26</v>
      </c>
      <c r="C50" s="787">
        <f t="shared" si="3"/>
        <v>0</v>
      </c>
      <c r="D50" s="786">
        <f t="shared" si="7"/>
        <v>0</v>
      </c>
      <c r="E50" s="785">
        <f t="shared" si="7"/>
        <v>0</v>
      </c>
      <c r="F50" s="152">
        <v>0</v>
      </c>
      <c r="G50" s="137">
        <v>0</v>
      </c>
      <c r="H50" s="125">
        <v>0</v>
      </c>
      <c r="I50" s="137">
        <v>0</v>
      </c>
      <c r="J50" s="125">
        <v>0</v>
      </c>
      <c r="K50" s="137">
        <v>0</v>
      </c>
      <c r="L50" s="125">
        <v>0</v>
      </c>
      <c r="M50" s="137">
        <v>0</v>
      </c>
      <c r="N50" s="125">
        <v>0</v>
      </c>
      <c r="O50" s="137">
        <v>0</v>
      </c>
      <c r="P50" s="125">
        <v>0</v>
      </c>
      <c r="Q50" s="137">
        <v>0</v>
      </c>
      <c r="R50" s="125">
        <v>0</v>
      </c>
      <c r="S50" s="137">
        <v>0</v>
      </c>
      <c r="T50" s="125">
        <v>0</v>
      </c>
      <c r="U50" s="137">
        <v>0</v>
      </c>
      <c r="V50" s="125">
        <v>0</v>
      </c>
      <c r="W50" s="137">
        <v>0</v>
      </c>
      <c r="X50" s="125">
        <v>0</v>
      </c>
      <c r="Y50" s="137">
        <v>0</v>
      </c>
      <c r="Z50" s="125">
        <v>0</v>
      </c>
      <c r="AA50" s="137">
        <v>0</v>
      </c>
      <c r="AB50" s="125">
        <v>0</v>
      </c>
      <c r="AC50" s="137">
        <v>0</v>
      </c>
      <c r="AD50" s="125">
        <v>0</v>
      </c>
      <c r="AE50" s="137">
        <v>0</v>
      </c>
      <c r="AF50" s="125">
        <v>0</v>
      </c>
      <c r="AG50" s="137">
        <v>0</v>
      </c>
      <c r="AH50" s="125">
        <v>0</v>
      </c>
      <c r="AI50" s="137">
        <v>0</v>
      </c>
      <c r="AJ50" s="125">
        <v>0</v>
      </c>
      <c r="AK50" s="137">
        <v>0</v>
      </c>
      <c r="AL50" s="125">
        <v>0</v>
      </c>
      <c r="AM50" s="137">
        <v>0</v>
      </c>
      <c r="AN50" s="138">
        <f t="shared" si="5"/>
        <v>0</v>
      </c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51"/>
      <c r="B51" s="93" t="s">
        <v>23</v>
      </c>
      <c r="C51" s="783">
        <f t="shared" si="3"/>
        <v>0</v>
      </c>
      <c r="D51" s="782">
        <f t="shared" si="7"/>
        <v>0</v>
      </c>
      <c r="E51" s="781">
        <f t="shared" si="7"/>
        <v>0</v>
      </c>
      <c r="F51" s="117">
        <v>0</v>
      </c>
      <c r="G51" s="116">
        <v>0</v>
      </c>
      <c r="H51" s="140">
        <v>0</v>
      </c>
      <c r="I51" s="116">
        <v>0</v>
      </c>
      <c r="J51" s="140">
        <v>0</v>
      </c>
      <c r="K51" s="116">
        <v>0</v>
      </c>
      <c r="L51" s="140">
        <v>0</v>
      </c>
      <c r="M51" s="116">
        <v>0</v>
      </c>
      <c r="N51" s="140">
        <v>0</v>
      </c>
      <c r="O51" s="116">
        <v>0</v>
      </c>
      <c r="P51" s="140">
        <v>0</v>
      </c>
      <c r="Q51" s="116">
        <v>0</v>
      </c>
      <c r="R51" s="140">
        <v>0</v>
      </c>
      <c r="S51" s="116">
        <v>0</v>
      </c>
      <c r="T51" s="140">
        <v>0</v>
      </c>
      <c r="U51" s="116">
        <v>0</v>
      </c>
      <c r="V51" s="140">
        <v>0</v>
      </c>
      <c r="W51" s="116">
        <v>0</v>
      </c>
      <c r="X51" s="140">
        <v>0</v>
      </c>
      <c r="Y51" s="116">
        <v>0</v>
      </c>
      <c r="Z51" s="140">
        <v>0</v>
      </c>
      <c r="AA51" s="116">
        <v>0</v>
      </c>
      <c r="AB51" s="140">
        <v>0</v>
      </c>
      <c r="AC51" s="116">
        <v>0</v>
      </c>
      <c r="AD51" s="140">
        <v>0</v>
      </c>
      <c r="AE51" s="116">
        <v>0</v>
      </c>
      <c r="AF51" s="140">
        <v>0</v>
      </c>
      <c r="AG51" s="116">
        <v>0</v>
      </c>
      <c r="AH51" s="140">
        <v>0</v>
      </c>
      <c r="AI51" s="116">
        <v>0</v>
      </c>
      <c r="AJ51" s="140">
        <v>0</v>
      </c>
      <c r="AK51" s="116">
        <v>0</v>
      </c>
      <c r="AL51" s="140">
        <v>0</v>
      </c>
      <c r="AM51" s="116">
        <v>0</v>
      </c>
      <c r="AN51" s="98">
        <f t="shared" si="5"/>
        <v>0</v>
      </c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59" t="s">
        <v>905</v>
      </c>
      <c r="B52" s="681" t="s">
        <v>22</v>
      </c>
      <c r="C52" s="792">
        <f t="shared" si="3"/>
        <v>1</v>
      </c>
      <c r="D52" s="791">
        <f t="shared" si="7"/>
        <v>1</v>
      </c>
      <c r="E52" s="790">
        <f t="shared" si="7"/>
        <v>0</v>
      </c>
      <c r="F52" s="779">
        <v>0</v>
      </c>
      <c r="G52" s="114">
        <v>0</v>
      </c>
      <c r="H52" s="121">
        <v>0</v>
      </c>
      <c r="I52" s="114">
        <v>0</v>
      </c>
      <c r="J52" s="121">
        <v>0</v>
      </c>
      <c r="K52" s="114">
        <v>0</v>
      </c>
      <c r="L52" s="121">
        <v>0</v>
      </c>
      <c r="M52" s="114">
        <v>0</v>
      </c>
      <c r="N52" s="121">
        <v>0</v>
      </c>
      <c r="O52" s="114">
        <v>0</v>
      </c>
      <c r="P52" s="121">
        <v>0</v>
      </c>
      <c r="Q52" s="114">
        <v>0</v>
      </c>
      <c r="R52" s="121">
        <v>0</v>
      </c>
      <c r="S52" s="114">
        <v>0</v>
      </c>
      <c r="T52" s="121">
        <v>0</v>
      </c>
      <c r="U52" s="114">
        <v>0</v>
      </c>
      <c r="V52" s="121">
        <v>0</v>
      </c>
      <c r="W52" s="114">
        <v>0</v>
      </c>
      <c r="X52" s="121">
        <v>1</v>
      </c>
      <c r="Y52" s="114">
        <v>0</v>
      </c>
      <c r="Z52" s="121">
        <v>0</v>
      </c>
      <c r="AA52" s="114">
        <v>0</v>
      </c>
      <c r="AB52" s="121">
        <v>0</v>
      </c>
      <c r="AC52" s="114">
        <v>0</v>
      </c>
      <c r="AD52" s="121">
        <v>0</v>
      </c>
      <c r="AE52" s="114">
        <v>0</v>
      </c>
      <c r="AF52" s="121">
        <v>0</v>
      </c>
      <c r="AG52" s="114">
        <v>0</v>
      </c>
      <c r="AH52" s="121">
        <v>0</v>
      </c>
      <c r="AI52" s="114">
        <v>0</v>
      </c>
      <c r="AJ52" s="121">
        <v>0</v>
      </c>
      <c r="AK52" s="114">
        <v>0</v>
      </c>
      <c r="AL52" s="121">
        <v>0</v>
      </c>
      <c r="AM52" s="114">
        <v>0</v>
      </c>
      <c r="AN52" s="679">
        <f t="shared" si="5"/>
        <v>1</v>
      </c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59"/>
      <c r="B53" s="124" t="s">
        <v>26</v>
      </c>
      <c r="C53" s="787">
        <f t="shared" si="3"/>
        <v>0</v>
      </c>
      <c r="D53" s="786">
        <f t="shared" si="7"/>
        <v>0</v>
      </c>
      <c r="E53" s="785">
        <f t="shared" si="7"/>
        <v>0</v>
      </c>
      <c r="F53" s="152">
        <v>0</v>
      </c>
      <c r="G53" s="137">
        <v>0</v>
      </c>
      <c r="H53" s="125">
        <v>0</v>
      </c>
      <c r="I53" s="137">
        <v>0</v>
      </c>
      <c r="J53" s="125">
        <v>0</v>
      </c>
      <c r="K53" s="137">
        <v>0</v>
      </c>
      <c r="L53" s="125">
        <v>0</v>
      </c>
      <c r="M53" s="137">
        <v>0</v>
      </c>
      <c r="N53" s="125">
        <v>0</v>
      </c>
      <c r="O53" s="137">
        <v>0</v>
      </c>
      <c r="P53" s="125">
        <v>0</v>
      </c>
      <c r="Q53" s="137">
        <v>0</v>
      </c>
      <c r="R53" s="125">
        <v>0</v>
      </c>
      <c r="S53" s="137">
        <v>0</v>
      </c>
      <c r="T53" s="125">
        <v>0</v>
      </c>
      <c r="U53" s="137">
        <v>0</v>
      </c>
      <c r="V53" s="125">
        <v>0</v>
      </c>
      <c r="W53" s="137">
        <v>0</v>
      </c>
      <c r="X53" s="125">
        <v>0</v>
      </c>
      <c r="Y53" s="137">
        <v>0</v>
      </c>
      <c r="Z53" s="125">
        <v>0</v>
      </c>
      <c r="AA53" s="137">
        <v>0</v>
      </c>
      <c r="AB53" s="125">
        <v>0</v>
      </c>
      <c r="AC53" s="137">
        <v>0</v>
      </c>
      <c r="AD53" s="125">
        <v>0</v>
      </c>
      <c r="AE53" s="137">
        <v>0</v>
      </c>
      <c r="AF53" s="125">
        <v>0</v>
      </c>
      <c r="AG53" s="137">
        <v>0</v>
      </c>
      <c r="AH53" s="125">
        <v>0</v>
      </c>
      <c r="AI53" s="137">
        <v>0</v>
      </c>
      <c r="AJ53" s="125">
        <v>0</v>
      </c>
      <c r="AK53" s="137">
        <v>0</v>
      </c>
      <c r="AL53" s="125">
        <v>0</v>
      </c>
      <c r="AM53" s="137">
        <v>0</v>
      </c>
      <c r="AN53" s="138">
        <f t="shared" si="5"/>
        <v>0</v>
      </c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59"/>
      <c r="B54" s="105" t="s">
        <v>23</v>
      </c>
      <c r="C54" s="787">
        <f t="shared" si="3"/>
        <v>0</v>
      </c>
      <c r="D54" s="786">
        <f t="shared" si="7"/>
        <v>0</v>
      </c>
      <c r="E54" s="785">
        <f t="shared" si="7"/>
        <v>0</v>
      </c>
      <c r="F54" s="152">
        <v>0</v>
      </c>
      <c r="G54" s="137">
        <v>0</v>
      </c>
      <c r="H54" s="125">
        <v>0</v>
      </c>
      <c r="I54" s="137">
        <v>0</v>
      </c>
      <c r="J54" s="125">
        <v>0</v>
      </c>
      <c r="K54" s="137">
        <v>0</v>
      </c>
      <c r="L54" s="125">
        <v>0</v>
      </c>
      <c r="M54" s="137">
        <v>0</v>
      </c>
      <c r="N54" s="125">
        <v>0</v>
      </c>
      <c r="O54" s="137">
        <v>0</v>
      </c>
      <c r="P54" s="125">
        <v>0</v>
      </c>
      <c r="Q54" s="137">
        <v>0</v>
      </c>
      <c r="R54" s="125">
        <v>0</v>
      </c>
      <c r="S54" s="137">
        <v>0</v>
      </c>
      <c r="T54" s="125">
        <v>0</v>
      </c>
      <c r="U54" s="137">
        <v>0</v>
      </c>
      <c r="V54" s="125">
        <v>0</v>
      </c>
      <c r="W54" s="137">
        <v>0</v>
      </c>
      <c r="X54" s="125">
        <v>0</v>
      </c>
      <c r="Y54" s="137">
        <v>0</v>
      </c>
      <c r="Z54" s="125">
        <v>0</v>
      </c>
      <c r="AA54" s="137">
        <v>0</v>
      </c>
      <c r="AB54" s="125">
        <v>0</v>
      </c>
      <c r="AC54" s="137">
        <v>0</v>
      </c>
      <c r="AD54" s="125">
        <v>0</v>
      </c>
      <c r="AE54" s="137">
        <v>0</v>
      </c>
      <c r="AF54" s="125">
        <v>0</v>
      </c>
      <c r="AG54" s="137">
        <v>0</v>
      </c>
      <c r="AH54" s="125">
        <v>0</v>
      </c>
      <c r="AI54" s="137">
        <v>0</v>
      </c>
      <c r="AJ54" s="125">
        <v>0</v>
      </c>
      <c r="AK54" s="137">
        <v>0</v>
      </c>
      <c r="AL54" s="125">
        <v>0</v>
      </c>
      <c r="AM54" s="137">
        <v>0</v>
      </c>
      <c r="AN54" s="138">
        <f t="shared" si="5"/>
        <v>0</v>
      </c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59"/>
      <c r="B55" s="124" t="s">
        <v>31</v>
      </c>
      <c r="C55" s="787">
        <f t="shared" si="3"/>
        <v>0</v>
      </c>
      <c r="D55" s="786">
        <f t="shared" si="7"/>
        <v>0</v>
      </c>
      <c r="E55" s="785">
        <f t="shared" si="7"/>
        <v>0</v>
      </c>
      <c r="F55" s="152">
        <v>0</v>
      </c>
      <c r="G55" s="137">
        <v>0</v>
      </c>
      <c r="H55" s="125">
        <v>0</v>
      </c>
      <c r="I55" s="137">
        <v>0</v>
      </c>
      <c r="J55" s="125">
        <v>0</v>
      </c>
      <c r="K55" s="137">
        <v>0</v>
      </c>
      <c r="L55" s="125">
        <v>0</v>
      </c>
      <c r="M55" s="137">
        <v>0</v>
      </c>
      <c r="N55" s="125">
        <v>0</v>
      </c>
      <c r="O55" s="137">
        <v>0</v>
      </c>
      <c r="P55" s="125">
        <v>0</v>
      </c>
      <c r="Q55" s="137">
        <v>0</v>
      </c>
      <c r="R55" s="125">
        <v>0</v>
      </c>
      <c r="S55" s="137">
        <v>0</v>
      </c>
      <c r="T55" s="125">
        <v>0</v>
      </c>
      <c r="U55" s="137">
        <v>0</v>
      </c>
      <c r="V55" s="125">
        <v>0</v>
      </c>
      <c r="W55" s="137">
        <v>0</v>
      </c>
      <c r="X55" s="125">
        <v>0</v>
      </c>
      <c r="Y55" s="137">
        <v>0</v>
      </c>
      <c r="Z55" s="125">
        <v>0</v>
      </c>
      <c r="AA55" s="137">
        <v>0</v>
      </c>
      <c r="AB55" s="125">
        <v>0</v>
      </c>
      <c r="AC55" s="137">
        <v>0</v>
      </c>
      <c r="AD55" s="125">
        <v>0</v>
      </c>
      <c r="AE55" s="137">
        <v>0</v>
      </c>
      <c r="AF55" s="125">
        <v>0</v>
      </c>
      <c r="AG55" s="137">
        <v>0</v>
      </c>
      <c r="AH55" s="125">
        <v>0</v>
      </c>
      <c r="AI55" s="137">
        <v>0</v>
      </c>
      <c r="AJ55" s="125">
        <v>0</v>
      </c>
      <c r="AK55" s="137">
        <v>0</v>
      </c>
      <c r="AL55" s="125">
        <v>0</v>
      </c>
      <c r="AM55" s="137">
        <v>0</v>
      </c>
      <c r="AN55" s="138">
        <f t="shared" si="5"/>
        <v>0</v>
      </c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51"/>
      <c r="B56" s="93" t="s">
        <v>32</v>
      </c>
      <c r="C56" s="783">
        <f t="shared" si="3"/>
        <v>0</v>
      </c>
      <c r="D56" s="782">
        <f t="shared" si="7"/>
        <v>0</v>
      </c>
      <c r="E56" s="781">
        <f t="shared" si="7"/>
        <v>0</v>
      </c>
      <c r="F56" s="117">
        <v>0</v>
      </c>
      <c r="G56" s="116">
        <v>0</v>
      </c>
      <c r="H56" s="140">
        <v>0</v>
      </c>
      <c r="I56" s="116">
        <v>0</v>
      </c>
      <c r="J56" s="140">
        <v>0</v>
      </c>
      <c r="K56" s="116">
        <v>0</v>
      </c>
      <c r="L56" s="140">
        <v>0</v>
      </c>
      <c r="M56" s="116">
        <v>0</v>
      </c>
      <c r="N56" s="140">
        <v>0</v>
      </c>
      <c r="O56" s="116">
        <v>0</v>
      </c>
      <c r="P56" s="140">
        <v>0</v>
      </c>
      <c r="Q56" s="116">
        <v>0</v>
      </c>
      <c r="R56" s="140">
        <v>0</v>
      </c>
      <c r="S56" s="116">
        <v>0</v>
      </c>
      <c r="T56" s="140">
        <v>0</v>
      </c>
      <c r="U56" s="116">
        <v>0</v>
      </c>
      <c r="V56" s="140">
        <v>0</v>
      </c>
      <c r="W56" s="116">
        <v>0</v>
      </c>
      <c r="X56" s="140">
        <v>0</v>
      </c>
      <c r="Y56" s="116">
        <v>0</v>
      </c>
      <c r="Z56" s="140">
        <v>0</v>
      </c>
      <c r="AA56" s="116">
        <v>0</v>
      </c>
      <c r="AB56" s="140">
        <v>0</v>
      </c>
      <c r="AC56" s="116">
        <v>0</v>
      </c>
      <c r="AD56" s="140">
        <v>0</v>
      </c>
      <c r="AE56" s="116">
        <v>0</v>
      </c>
      <c r="AF56" s="140">
        <v>0</v>
      </c>
      <c r="AG56" s="116">
        <v>0</v>
      </c>
      <c r="AH56" s="140">
        <v>0</v>
      </c>
      <c r="AI56" s="116">
        <v>0</v>
      </c>
      <c r="AJ56" s="140">
        <v>0</v>
      </c>
      <c r="AK56" s="116">
        <v>0</v>
      </c>
      <c r="AL56" s="140">
        <v>0</v>
      </c>
      <c r="AM56" s="116">
        <v>0</v>
      </c>
      <c r="AN56" s="98">
        <f t="shared" si="5"/>
        <v>0</v>
      </c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59" t="s">
        <v>904</v>
      </c>
      <c r="B57" s="681" t="s">
        <v>22</v>
      </c>
      <c r="C57" s="792">
        <f t="shared" si="3"/>
        <v>0</v>
      </c>
      <c r="D57" s="791">
        <f t="shared" ref="D57:E61" si="8">SUM(F57+H57+J57+L57+N57)</f>
        <v>0</v>
      </c>
      <c r="E57" s="790">
        <f t="shared" si="8"/>
        <v>0</v>
      </c>
      <c r="F57" s="115">
        <v>0</v>
      </c>
      <c r="G57" s="145">
        <v>0</v>
      </c>
      <c r="H57" s="144">
        <v>0</v>
      </c>
      <c r="I57" s="145">
        <v>0</v>
      </c>
      <c r="J57" s="144">
        <v>0</v>
      </c>
      <c r="K57" s="145">
        <v>0</v>
      </c>
      <c r="L57" s="144">
        <v>0</v>
      </c>
      <c r="M57" s="145">
        <v>0</v>
      </c>
      <c r="N57" s="144">
        <v>0</v>
      </c>
      <c r="O57" s="145">
        <v>0</v>
      </c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>
        <f t="shared" si="5"/>
        <v>0</v>
      </c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59"/>
      <c r="B58" s="124" t="s">
        <v>26</v>
      </c>
      <c r="C58" s="787">
        <f t="shared" si="3"/>
        <v>0</v>
      </c>
      <c r="D58" s="786">
        <f t="shared" si="8"/>
        <v>0</v>
      </c>
      <c r="E58" s="785">
        <f t="shared" si="8"/>
        <v>0</v>
      </c>
      <c r="F58" s="152">
        <v>0</v>
      </c>
      <c r="G58" s="137">
        <v>0</v>
      </c>
      <c r="H58" s="125">
        <v>0</v>
      </c>
      <c r="I58" s="137">
        <v>0</v>
      </c>
      <c r="J58" s="125">
        <v>0</v>
      </c>
      <c r="K58" s="137">
        <v>0</v>
      </c>
      <c r="L58" s="125">
        <v>0</v>
      </c>
      <c r="M58" s="137">
        <v>0</v>
      </c>
      <c r="N58" s="125">
        <v>0</v>
      </c>
      <c r="O58" s="137">
        <v>0</v>
      </c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>
        <f t="shared" si="5"/>
        <v>0</v>
      </c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59"/>
      <c r="B59" s="105" t="s">
        <v>23</v>
      </c>
      <c r="C59" s="787">
        <f t="shared" si="3"/>
        <v>0</v>
      </c>
      <c r="D59" s="786">
        <f t="shared" si="8"/>
        <v>0</v>
      </c>
      <c r="E59" s="785">
        <f t="shared" si="8"/>
        <v>0</v>
      </c>
      <c r="F59" s="152">
        <v>0</v>
      </c>
      <c r="G59" s="137">
        <v>0</v>
      </c>
      <c r="H59" s="125">
        <v>0</v>
      </c>
      <c r="I59" s="137">
        <v>0</v>
      </c>
      <c r="J59" s="125">
        <v>0</v>
      </c>
      <c r="K59" s="137">
        <v>0</v>
      </c>
      <c r="L59" s="125">
        <v>0</v>
      </c>
      <c r="M59" s="137">
        <v>0</v>
      </c>
      <c r="N59" s="125">
        <v>0</v>
      </c>
      <c r="O59" s="137">
        <v>0</v>
      </c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>
        <f t="shared" si="5"/>
        <v>0</v>
      </c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59"/>
      <c r="B60" s="105" t="s">
        <v>31</v>
      </c>
      <c r="C60" s="787">
        <f t="shared" si="3"/>
        <v>0</v>
      </c>
      <c r="D60" s="786">
        <f t="shared" si="8"/>
        <v>0</v>
      </c>
      <c r="E60" s="785">
        <f t="shared" si="8"/>
        <v>0</v>
      </c>
      <c r="F60" s="152">
        <v>0</v>
      </c>
      <c r="G60" s="137">
        <v>0</v>
      </c>
      <c r="H60" s="125">
        <v>0</v>
      </c>
      <c r="I60" s="137">
        <v>0</v>
      </c>
      <c r="J60" s="125">
        <v>0</v>
      </c>
      <c r="K60" s="137">
        <v>0</v>
      </c>
      <c r="L60" s="125">
        <v>0</v>
      </c>
      <c r="M60" s="137">
        <v>0</v>
      </c>
      <c r="N60" s="125">
        <v>0</v>
      </c>
      <c r="O60" s="137">
        <v>0</v>
      </c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>
        <f t="shared" si="5"/>
        <v>0</v>
      </c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51"/>
      <c r="B61" s="698" t="s">
        <v>32</v>
      </c>
      <c r="C61" s="783">
        <f t="shared" si="3"/>
        <v>0</v>
      </c>
      <c r="D61" s="782">
        <f t="shared" si="8"/>
        <v>0</v>
      </c>
      <c r="E61" s="781">
        <f t="shared" si="8"/>
        <v>0</v>
      </c>
      <c r="F61" s="117">
        <v>0</v>
      </c>
      <c r="G61" s="142">
        <v>0</v>
      </c>
      <c r="H61" s="140">
        <v>0</v>
      </c>
      <c r="I61" s="142">
        <v>0</v>
      </c>
      <c r="J61" s="140">
        <v>0</v>
      </c>
      <c r="K61" s="142">
        <v>0</v>
      </c>
      <c r="L61" s="140">
        <v>0</v>
      </c>
      <c r="M61" s="142">
        <v>0</v>
      </c>
      <c r="N61" s="140">
        <v>0</v>
      </c>
      <c r="O61" s="142">
        <v>0</v>
      </c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>
        <f t="shared" si="5"/>
        <v>0</v>
      </c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73" t="s">
        <v>902</v>
      </c>
      <c r="B63" s="4174"/>
      <c r="C63" s="4152" t="s">
        <v>901</v>
      </c>
      <c r="D63" s="4153"/>
      <c r="E63" s="4156"/>
      <c r="F63" s="4152" t="s">
        <v>900</v>
      </c>
      <c r="G63" s="4153"/>
      <c r="H63" s="4156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75"/>
      <c r="B64" s="4176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72" t="s">
        <v>899</v>
      </c>
      <c r="B65" s="4172"/>
      <c r="C65" s="682">
        <f>SUM(D65:E65)</f>
        <v>0</v>
      </c>
      <c r="D65" s="121">
        <v>0</v>
      </c>
      <c r="E65" s="114">
        <v>0</v>
      </c>
      <c r="F65" s="681">
        <f>SUM(G65:H65)</f>
        <v>0</v>
      </c>
      <c r="G65" s="779">
        <v>0</v>
      </c>
      <c r="H65" s="114">
        <v>0</v>
      </c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69" t="s">
        <v>898</v>
      </c>
      <c r="B66" s="4169"/>
      <c r="C66" s="151">
        <f>SUM(D66:E66)</f>
        <v>0</v>
      </c>
      <c r="D66" s="125">
        <v>0</v>
      </c>
      <c r="E66" s="137">
        <v>0</v>
      </c>
      <c r="F66" s="124">
        <f>SUM(G66:H66)</f>
        <v>0</v>
      </c>
      <c r="G66" s="152">
        <v>0</v>
      </c>
      <c r="H66" s="137">
        <v>0</v>
      </c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69" t="s">
        <v>897</v>
      </c>
      <c r="B67" s="4169"/>
      <c r="C67" s="151">
        <f>SUM(D67:E67)</f>
        <v>0</v>
      </c>
      <c r="D67" s="144">
        <v>0</v>
      </c>
      <c r="E67" s="145">
        <v>0</v>
      </c>
      <c r="F67" s="124">
        <f>SUM(G67:H67)</f>
        <v>0</v>
      </c>
      <c r="G67" s="152">
        <v>0</v>
      </c>
      <c r="H67" s="137">
        <v>0</v>
      </c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70" t="s">
        <v>896</v>
      </c>
      <c r="B68" s="4170"/>
      <c r="C68" s="778">
        <f>SUM(D68:E68)</f>
        <v>0</v>
      </c>
      <c r="D68" s="153">
        <v>0</v>
      </c>
      <c r="E68" s="154">
        <v>0</v>
      </c>
      <c r="F68" s="93">
        <f>SUM(G68:H68)</f>
        <v>0</v>
      </c>
      <c r="G68" s="128">
        <v>0</v>
      </c>
      <c r="H68" s="116">
        <v>0</v>
      </c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71" t="s">
        <v>27</v>
      </c>
      <c r="B69" s="4171"/>
      <c r="C69" s="706">
        <f t="shared" ref="C69:H69" si="9">SUM(C65:C68)</f>
        <v>0</v>
      </c>
      <c r="D69" s="707">
        <f t="shared" si="9"/>
        <v>0</v>
      </c>
      <c r="E69" s="3263">
        <f t="shared" si="9"/>
        <v>0</v>
      </c>
      <c r="F69" s="777">
        <f t="shared" si="9"/>
        <v>0</v>
      </c>
      <c r="G69" s="756">
        <f t="shared" si="9"/>
        <v>0</v>
      </c>
      <c r="H69" s="705">
        <f t="shared" si="9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60" t="s">
        <v>894</v>
      </c>
      <c r="B71" s="4150" t="s">
        <v>893</v>
      </c>
      <c r="C71" s="4150" t="s">
        <v>892</v>
      </c>
      <c r="D71" s="4150" t="s">
        <v>891</v>
      </c>
      <c r="E71" s="4153" t="s">
        <v>25</v>
      </c>
      <c r="F71" s="4156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61"/>
      <c r="B72" s="4151"/>
      <c r="C72" s="4151"/>
      <c r="D72" s="4151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50" t="s">
        <v>890</v>
      </c>
      <c r="B73" s="681" t="s">
        <v>888</v>
      </c>
      <c r="C73" s="162">
        <f>SUM(E73:F73)</f>
        <v>0</v>
      </c>
      <c r="D73" s="775"/>
      <c r="E73" s="152">
        <v>0</v>
      </c>
      <c r="F73" s="137">
        <v>0</v>
      </c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59"/>
      <c r="B74" s="124" t="s">
        <v>887</v>
      </c>
      <c r="C74" s="162">
        <f>SUM(E74:F74)</f>
        <v>0</v>
      </c>
      <c r="D74" s="774"/>
      <c r="E74" s="152">
        <v>0</v>
      </c>
      <c r="F74" s="137">
        <v>0</v>
      </c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59"/>
      <c r="B75" s="124" t="s">
        <v>886</v>
      </c>
      <c r="C75" s="162">
        <f>SUM(E75:F75)</f>
        <v>0</v>
      </c>
      <c r="D75" s="774"/>
      <c r="E75" s="152">
        <v>0</v>
      </c>
      <c r="F75" s="137">
        <v>0</v>
      </c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59"/>
      <c r="B76" s="124" t="s">
        <v>885</v>
      </c>
      <c r="C76" s="162">
        <f>SUM(E76:F76)</f>
        <v>0</v>
      </c>
      <c r="D76" s="774"/>
      <c r="E76" s="152">
        <v>0</v>
      </c>
      <c r="F76" s="137">
        <v>0</v>
      </c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51"/>
      <c r="B77" s="93" t="s">
        <v>884</v>
      </c>
      <c r="C77" s="163">
        <f>SUM(E77:F77)</f>
        <v>0</v>
      </c>
      <c r="D77" s="773"/>
      <c r="E77" s="117">
        <v>0</v>
      </c>
      <c r="F77" s="116">
        <v>0</v>
      </c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50" t="s">
        <v>889</v>
      </c>
      <c r="B78" s="681" t="s">
        <v>888</v>
      </c>
      <c r="C78" s="104">
        <v>0</v>
      </c>
      <c r="D78" s="162">
        <f>SUM(E78:F78)</f>
        <v>0</v>
      </c>
      <c r="E78" s="115">
        <v>0</v>
      </c>
      <c r="F78" s="145">
        <v>0</v>
      </c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59"/>
      <c r="B79" s="124" t="s">
        <v>887</v>
      </c>
      <c r="C79" s="138">
        <v>0</v>
      </c>
      <c r="D79" s="162">
        <f>SUM(E79:F79)</f>
        <v>0</v>
      </c>
      <c r="E79" s="152">
        <v>0</v>
      </c>
      <c r="F79" s="137">
        <v>0</v>
      </c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59"/>
      <c r="B80" s="124" t="s">
        <v>886</v>
      </c>
      <c r="C80" s="138">
        <v>0</v>
      </c>
      <c r="D80" s="162">
        <f>SUM(E80:F80)</f>
        <v>0</v>
      </c>
      <c r="E80" s="152">
        <v>0</v>
      </c>
      <c r="F80" s="137">
        <v>0</v>
      </c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59"/>
      <c r="B81" s="124" t="s">
        <v>885</v>
      </c>
      <c r="C81" s="138">
        <v>0</v>
      </c>
      <c r="D81" s="162">
        <f>SUM(E81:F81)</f>
        <v>0</v>
      </c>
      <c r="E81" s="152">
        <v>0</v>
      </c>
      <c r="F81" s="137">
        <v>0</v>
      </c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51"/>
      <c r="B82" s="93" t="s">
        <v>884</v>
      </c>
      <c r="C82" s="98">
        <v>0</v>
      </c>
      <c r="D82" s="163">
        <f>SUM(E82:F82)</f>
        <v>0</v>
      </c>
      <c r="E82" s="117">
        <v>0</v>
      </c>
      <c r="F82" s="116">
        <v>0</v>
      </c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42" t="s">
        <v>882</v>
      </c>
      <c r="B85" s="4145" t="s">
        <v>27</v>
      </c>
      <c r="C85" s="4146"/>
      <c r="D85" s="4147"/>
      <c r="E85" s="4137" t="s">
        <v>28</v>
      </c>
      <c r="F85" s="4137"/>
      <c r="G85" s="4137"/>
      <c r="H85" s="4137"/>
      <c r="I85" s="4137"/>
      <c r="J85" s="4137"/>
      <c r="K85" s="4137"/>
      <c r="L85" s="4137"/>
      <c r="M85" s="4137"/>
      <c r="N85" s="4137"/>
      <c r="O85" s="4137"/>
      <c r="P85" s="4137"/>
      <c r="Q85" s="4137"/>
      <c r="R85" s="4137"/>
      <c r="S85" s="4137"/>
      <c r="T85" s="4137"/>
      <c r="U85" s="4137"/>
      <c r="V85" s="4137"/>
      <c r="W85" s="4137"/>
      <c r="X85" s="4137"/>
      <c r="Y85" s="4137"/>
      <c r="Z85" s="4137"/>
      <c r="AA85" s="4137"/>
      <c r="AB85" s="4137"/>
      <c r="AC85" s="4137"/>
      <c r="AD85" s="4137"/>
      <c r="AE85" s="4137"/>
      <c r="AF85" s="4138"/>
      <c r="AG85" s="4134" t="s">
        <v>440</v>
      </c>
      <c r="AH85" s="4134" t="s">
        <v>441</v>
      </c>
      <c r="AI85" s="4134" t="s">
        <v>442</v>
      </c>
      <c r="BZ85" s="3397"/>
      <c r="CF85" s="3899"/>
      <c r="CU85" s="3397"/>
      <c r="CZ85" s="194"/>
    </row>
    <row r="86" spans="1:104" x14ac:dyDescent="0.2">
      <c r="A86" s="4143"/>
      <c r="B86" s="4148"/>
      <c r="C86" s="4149"/>
      <c r="D86" s="4135"/>
      <c r="E86" s="4137" t="s">
        <v>79</v>
      </c>
      <c r="F86" s="4138"/>
      <c r="G86" s="4139" t="s">
        <v>6</v>
      </c>
      <c r="H86" s="4140"/>
      <c r="I86" s="4139" t="s">
        <v>7</v>
      </c>
      <c r="J86" s="4140"/>
      <c r="K86" s="4141" t="s">
        <v>8</v>
      </c>
      <c r="L86" s="4140"/>
      <c r="M86" s="4139" t="s">
        <v>9</v>
      </c>
      <c r="N86" s="4140"/>
      <c r="O86" s="4139" t="s">
        <v>10</v>
      </c>
      <c r="P86" s="4140"/>
      <c r="Q86" s="4139" t="s">
        <v>11</v>
      </c>
      <c r="R86" s="4140"/>
      <c r="S86" s="4139" t="s">
        <v>12</v>
      </c>
      <c r="T86" s="4140"/>
      <c r="U86" s="4139" t="s">
        <v>13</v>
      </c>
      <c r="V86" s="4140"/>
      <c r="W86" s="4139" t="s">
        <v>14</v>
      </c>
      <c r="X86" s="4140"/>
      <c r="Y86" s="4141" t="s">
        <v>15</v>
      </c>
      <c r="Z86" s="4140"/>
      <c r="AA86" s="4141" t="s">
        <v>16</v>
      </c>
      <c r="AB86" s="4140"/>
      <c r="AC86" s="4141" t="s">
        <v>17</v>
      </c>
      <c r="AD86" s="4140"/>
      <c r="AE86" s="4141" t="s">
        <v>18</v>
      </c>
      <c r="AF86" s="4140"/>
      <c r="AG86" s="4135"/>
      <c r="AH86" s="4135"/>
      <c r="AI86" s="4135"/>
      <c r="BZ86" s="3397"/>
      <c r="CF86" s="3899"/>
      <c r="CU86" s="3397"/>
      <c r="CZ86" s="194"/>
    </row>
    <row r="87" spans="1:104" x14ac:dyDescent="0.2">
      <c r="A87" s="4144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36"/>
      <c r="AH87" s="4136"/>
      <c r="AI87" s="4136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10">SUM(F88+H88+J88+L88+N88+P88+R88+T88+V88+X88+Z88+AB88+AD88+AF88)</f>
        <v>0</v>
      </c>
      <c r="E88" s="3008">
        <v>0</v>
      </c>
      <c r="F88" s="1311">
        <v>0</v>
      </c>
      <c r="G88" s="3008">
        <v>0</v>
      </c>
      <c r="H88" s="1311">
        <v>0</v>
      </c>
      <c r="I88" s="3352">
        <v>0</v>
      </c>
      <c r="J88" s="1601">
        <v>0</v>
      </c>
      <c r="K88" s="3923">
        <v>0</v>
      </c>
      <c r="L88" s="1601">
        <v>0</v>
      </c>
      <c r="M88" s="3352">
        <v>0</v>
      </c>
      <c r="N88" s="1601">
        <v>0</v>
      </c>
      <c r="O88" s="3352">
        <v>0</v>
      </c>
      <c r="P88" s="1601">
        <v>0</v>
      </c>
      <c r="Q88" s="3352">
        <v>0</v>
      </c>
      <c r="R88" s="1601">
        <v>0</v>
      </c>
      <c r="S88" s="3352">
        <v>0</v>
      </c>
      <c r="T88" s="1601">
        <v>0</v>
      </c>
      <c r="U88" s="3352">
        <v>0</v>
      </c>
      <c r="V88" s="1601">
        <v>0</v>
      </c>
      <c r="W88" s="3352">
        <v>0</v>
      </c>
      <c r="X88" s="3350">
        <v>0</v>
      </c>
      <c r="Y88" s="3350">
        <v>0</v>
      </c>
      <c r="Z88" s="3350">
        <v>0</v>
      </c>
      <c r="AA88" s="3350">
        <v>0</v>
      </c>
      <c r="AB88" s="3350">
        <v>0</v>
      </c>
      <c r="AC88" s="3350">
        <v>0</v>
      </c>
      <c r="AD88" s="3350">
        <v>0</v>
      </c>
      <c r="AE88" s="3350">
        <v>0</v>
      </c>
      <c r="AF88" s="1601">
        <v>0</v>
      </c>
      <c r="AG88" s="3022">
        <v>0</v>
      </c>
      <c r="AH88" s="3022">
        <v>0</v>
      </c>
      <c r="AI88" s="3022">
        <v>0</v>
      </c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10"/>
        <v>0</v>
      </c>
      <c r="D89" s="3910">
        <f t="shared" si="10"/>
        <v>0</v>
      </c>
      <c r="E89" s="3028">
        <v>0</v>
      </c>
      <c r="F89" s="2961">
        <v>0</v>
      </c>
      <c r="G89" s="3028">
        <v>0</v>
      </c>
      <c r="H89" s="2961">
        <v>0</v>
      </c>
      <c r="I89" s="3924">
        <v>0</v>
      </c>
      <c r="J89" s="3925">
        <v>0</v>
      </c>
      <c r="K89" s="3926">
        <v>0</v>
      </c>
      <c r="L89" s="3925">
        <v>0</v>
      </c>
      <c r="M89" s="3924">
        <v>0</v>
      </c>
      <c r="N89" s="3925">
        <v>0</v>
      </c>
      <c r="O89" s="3924">
        <v>0</v>
      </c>
      <c r="P89" s="3925">
        <v>0</v>
      </c>
      <c r="Q89" s="3924">
        <v>0</v>
      </c>
      <c r="R89" s="3925">
        <v>0</v>
      </c>
      <c r="S89" s="3924">
        <v>0</v>
      </c>
      <c r="T89" s="3925">
        <v>0</v>
      </c>
      <c r="U89" s="3924">
        <v>0</v>
      </c>
      <c r="V89" s="3925">
        <v>0</v>
      </c>
      <c r="W89" s="3924">
        <v>0</v>
      </c>
      <c r="X89" s="3927">
        <v>0</v>
      </c>
      <c r="Y89" s="3927">
        <v>0</v>
      </c>
      <c r="Z89" s="3927">
        <v>0</v>
      </c>
      <c r="AA89" s="3927">
        <v>0</v>
      </c>
      <c r="AB89" s="3927">
        <v>0</v>
      </c>
      <c r="AC89" s="3927">
        <v>0</v>
      </c>
      <c r="AD89" s="3927">
        <v>0</v>
      </c>
      <c r="AE89" s="3927">
        <v>0</v>
      </c>
      <c r="AF89" s="3925">
        <v>0</v>
      </c>
      <c r="AG89" s="2895">
        <v>0</v>
      </c>
      <c r="AH89" s="2895">
        <v>0</v>
      </c>
      <c r="AI89" s="2895">
        <v>0</v>
      </c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10"/>
        <v>0</v>
      </c>
      <c r="D90" s="3910">
        <f t="shared" si="10"/>
        <v>0</v>
      </c>
      <c r="E90" s="3028">
        <v>0</v>
      </c>
      <c r="F90" s="2961">
        <v>0</v>
      </c>
      <c r="G90" s="3028">
        <v>0</v>
      </c>
      <c r="H90" s="2961">
        <v>0</v>
      </c>
      <c r="I90" s="3924">
        <v>0</v>
      </c>
      <c r="J90" s="3925">
        <v>0</v>
      </c>
      <c r="K90" s="3926">
        <v>0</v>
      </c>
      <c r="L90" s="3925">
        <v>0</v>
      </c>
      <c r="M90" s="3924">
        <v>0</v>
      </c>
      <c r="N90" s="3925">
        <v>0</v>
      </c>
      <c r="O90" s="3924">
        <v>0</v>
      </c>
      <c r="P90" s="3925">
        <v>0</v>
      </c>
      <c r="Q90" s="3924">
        <v>0</v>
      </c>
      <c r="R90" s="3925">
        <v>0</v>
      </c>
      <c r="S90" s="3924">
        <v>0</v>
      </c>
      <c r="T90" s="3925">
        <v>0</v>
      </c>
      <c r="U90" s="3924">
        <v>0</v>
      </c>
      <c r="V90" s="3925">
        <v>0</v>
      </c>
      <c r="W90" s="3924">
        <v>0</v>
      </c>
      <c r="X90" s="3927">
        <v>0</v>
      </c>
      <c r="Y90" s="3927">
        <v>0</v>
      </c>
      <c r="Z90" s="3927">
        <v>0</v>
      </c>
      <c r="AA90" s="3927">
        <v>0</v>
      </c>
      <c r="AB90" s="3927">
        <v>0</v>
      </c>
      <c r="AC90" s="3927">
        <v>0</v>
      </c>
      <c r="AD90" s="3927">
        <v>0</v>
      </c>
      <c r="AE90" s="3927">
        <v>0</v>
      </c>
      <c r="AF90" s="3925">
        <v>0</v>
      </c>
      <c r="AG90" s="2895">
        <v>0</v>
      </c>
      <c r="AH90" s="2895">
        <v>0</v>
      </c>
      <c r="AI90" s="2895">
        <v>0</v>
      </c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10"/>
        <v>0</v>
      </c>
      <c r="D91" s="3913">
        <f>SUM(F91+H91+J91+L91+N91+P91+R91+T91+V91+X91+Z91+AB91+AD91+AF91)</f>
        <v>0</v>
      </c>
      <c r="E91" s="2953">
        <v>0</v>
      </c>
      <c r="F91" s="2954">
        <v>0</v>
      </c>
      <c r="G91" s="2953">
        <v>0</v>
      </c>
      <c r="H91" s="2954">
        <v>0</v>
      </c>
      <c r="I91" s="3928">
        <v>0</v>
      </c>
      <c r="J91" s="3929">
        <v>0</v>
      </c>
      <c r="K91" s="3930">
        <v>0</v>
      </c>
      <c r="L91" s="3929">
        <v>0</v>
      </c>
      <c r="M91" s="3928">
        <v>0</v>
      </c>
      <c r="N91" s="3929">
        <v>0</v>
      </c>
      <c r="O91" s="3928">
        <v>0</v>
      </c>
      <c r="P91" s="3929">
        <v>0</v>
      </c>
      <c r="Q91" s="3928">
        <v>0</v>
      </c>
      <c r="R91" s="3929">
        <v>0</v>
      </c>
      <c r="S91" s="3928">
        <v>0</v>
      </c>
      <c r="T91" s="3929">
        <v>0</v>
      </c>
      <c r="U91" s="3928">
        <v>0</v>
      </c>
      <c r="V91" s="3929">
        <v>0</v>
      </c>
      <c r="W91" s="3928">
        <v>0</v>
      </c>
      <c r="X91" s="3931">
        <v>0</v>
      </c>
      <c r="Y91" s="3931">
        <v>0</v>
      </c>
      <c r="Z91" s="3931">
        <v>0</v>
      </c>
      <c r="AA91" s="3931">
        <v>0</v>
      </c>
      <c r="AB91" s="3931">
        <v>0</v>
      </c>
      <c r="AC91" s="3931">
        <v>0</v>
      </c>
      <c r="AD91" s="3931">
        <v>0</v>
      </c>
      <c r="AE91" s="3931">
        <v>0</v>
      </c>
      <c r="AF91" s="3929">
        <v>0</v>
      </c>
      <c r="AG91" s="2210">
        <v>0</v>
      </c>
      <c r="AH91" s="2210">
        <v>0</v>
      </c>
      <c r="AI91" s="2210">
        <v>0</v>
      </c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805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algorithmName="SHA-512" hashValue="ezGZfCjj1b40Il+NbPUNxu9lm8OUqiR7sNCALsKWqLa5k37afxlO6dUlzyT9zLgpIJnAgM8vYxy7YEBpXn7/Yw==" saltValue="XKoWWLen7ENjivgUUvSRZg==" spinCount="100000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showZeros="0" workbookViewId="0">
      <selection activeCell="A6" sqref="A6:AD6"/>
    </sheetView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62" t="s">
        <v>2406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162"/>
      <c r="Z6" s="4162"/>
      <c r="AA6" s="4162"/>
      <c r="AB6" s="4162"/>
      <c r="AC6" s="4162"/>
      <c r="AD6" s="4162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180" t="s">
        <v>0</v>
      </c>
      <c r="B9" s="4182" t="s">
        <v>27</v>
      </c>
      <c r="C9" s="4183"/>
      <c r="D9" s="4184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181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3230" t="s">
        <v>44</v>
      </c>
      <c r="B11" s="2145">
        <f>SUM(B12:B17)</f>
        <v>16</v>
      </c>
      <c r="C11" s="3245">
        <f>SUM(C12:C17)</f>
        <v>4</v>
      </c>
      <c r="D11" s="3080">
        <f>SUM(D12:D17)</f>
        <v>12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2148" t="s">
        <v>22</v>
      </c>
      <c r="B12" s="2149">
        <f t="shared" ref="B12:B17" si="0">SUM(C12:D12)</f>
        <v>0</v>
      </c>
      <c r="C12" s="1706">
        <v>0</v>
      </c>
      <c r="D12" s="164">
        <v>0</v>
      </c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2150" t="s">
        <v>26</v>
      </c>
      <c r="B13" s="2149">
        <f t="shared" si="0"/>
        <v>13</v>
      </c>
      <c r="C13" s="2151">
        <v>4</v>
      </c>
      <c r="D13" s="2152">
        <v>9</v>
      </c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2150" t="s">
        <v>23</v>
      </c>
      <c r="B14" s="2149">
        <f t="shared" si="0"/>
        <v>3</v>
      </c>
      <c r="C14" s="1706">
        <v>0</v>
      </c>
      <c r="D14" s="164">
        <v>3</v>
      </c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2150" t="s">
        <v>2408</v>
      </c>
      <c r="B15" s="2149">
        <f t="shared" si="0"/>
        <v>0</v>
      </c>
      <c r="C15" s="2151">
        <v>0</v>
      </c>
      <c r="D15" s="2152">
        <v>0</v>
      </c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2153" t="s">
        <v>1709</v>
      </c>
      <c r="B16" s="2149">
        <f t="shared" si="0"/>
        <v>0</v>
      </c>
      <c r="C16" s="1706">
        <v>0</v>
      </c>
      <c r="D16" s="164">
        <v>0</v>
      </c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2154" t="s">
        <v>32</v>
      </c>
      <c r="B17" s="93">
        <f t="shared" si="0"/>
        <v>0</v>
      </c>
      <c r="C17" s="140">
        <v>0</v>
      </c>
      <c r="D17" s="142">
        <v>0</v>
      </c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185" t="s">
        <v>2013</v>
      </c>
      <c r="B19" s="4187" t="s">
        <v>27</v>
      </c>
      <c r="C19" s="4183"/>
      <c r="D19" s="4188"/>
      <c r="E19" s="4189" t="s">
        <v>5</v>
      </c>
      <c r="F19" s="4190"/>
      <c r="G19" s="4189" t="s">
        <v>609</v>
      </c>
      <c r="H19" s="4191"/>
      <c r="I19" s="4189" t="s">
        <v>965</v>
      </c>
      <c r="J19" s="4191"/>
      <c r="K19" s="4189" t="s">
        <v>964</v>
      </c>
      <c r="L19" s="4191"/>
      <c r="M19" s="4189" t="s">
        <v>963</v>
      </c>
      <c r="N19" s="4191"/>
      <c r="O19" s="4189" t="s">
        <v>962</v>
      </c>
      <c r="P19" s="4191"/>
      <c r="Q19" s="4189" t="s">
        <v>961</v>
      </c>
      <c r="R19" s="4191"/>
      <c r="S19" s="4189" t="s">
        <v>960</v>
      </c>
      <c r="T19" s="4191"/>
      <c r="U19" s="4189" t="s">
        <v>959</v>
      </c>
      <c r="V19" s="4191"/>
      <c r="W19" s="4189" t="s">
        <v>958</v>
      </c>
      <c r="X19" s="4191"/>
      <c r="Y19" s="4189" t="s">
        <v>957</v>
      </c>
      <c r="Z19" s="4191"/>
      <c r="AA19" s="4189" t="s">
        <v>956</v>
      </c>
      <c r="AB19" s="4191"/>
      <c r="AC19" s="4189" t="s">
        <v>955</v>
      </c>
      <c r="AD19" s="4191"/>
      <c r="AE19" s="4189" t="s">
        <v>954</v>
      </c>
      <c r="AF19" s="4191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4186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3230" t="s">
        <v>27</v>
      </c>
      <c r="B21" s="2145">
        <f t="shared" ref="B21:AF21" si="1">SUM(B22:B25)</f>
        <v>16</v>
      </c>
      <c r="C21" s="3245">
        <f t="shared" si="1"/>
        <v>4</v>
      </c>
      <c r="D21" s="3080">
        <f t="shared" si="1"/>
        <v>12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1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2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2</v>
      </c>
      <c r="AB21" s="2155">
        <f t="shared" si="1"/>
        <v>1</v>
      </c>
      <c r="AC21" s="3245">
        <f t="shared" si="1"/>
        <v>0</v>
      </c>
      <c r="AD21" s="2155">
        <f t="shared" si="1"/>
        <v>1</v>
      </c>
      <c r="AE21" s="3245">
        <f t="shared" si="1"/>
        <v>2</v>
      </c>
      <c r="AF21" s="2155">
        <f t="shared" si="1"/>
        <v>7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 x14ac:dyDescent="0.2">
      <c r="A22" s="2148" t="s">
        <v>2010</v>
      </c>
      <c r="B22" s="2149">
        <f>SUM(C22:D22)</f>
        <v>5</v>
      </c>
      <c r="C22" s="3251">
        <f t="shared" ref="C22:D25" si="2">SUM(E22+G22+I22+K22+M22+O22+Q22+S22+U22+W22+Y22+AA22+AC22+AE22)</f>
        <v>1</v>
      </c>
      <c r="D22" s="2157">
        <f t="shared" si="2"/>
        <v>4</v>
      </c>
      <c r="E22" s="1706">
        <v>0</v>
      </c>
      <c r="F22" s="145">
        <v>0</v>
      </c>
      <c r="G22" s="1706">
        <v>0</v>
      </c>
      <c r="H22" s="145">
        <v>0</v>
      </c>
      <c r="I22" s="1706">
        <v>0</v>
      </c>
      <c r="J22" s="145">
        <v>0</v>
      </c>
      <c r="K22" s="1706">
        <v>0</v>
      </c>
      <c r="L22" s="145">
        <v>0</v>
      </c>
      <c r="M22" s="1706">
        <v>0</v>
      </c>
      <c r="N22" s="145">
        <v>0</v>
      </c>
      <c r="O22" s="1706">
        <v>0</v>
      </c>
      <c r="P22" s="145">
        <v>0</v>
      </c>
      <c r="Q22" s="1706">
        <v>0</v>
      </c>
      <c r="R22" s="145">
        <v>0</v>
      </c>
      <c r="S22" s="1706">
        <v>0</v>
      </c>
      <c r="T22" s="145">
        <v>0</v>
      </c>
      <c r="U22" s="1706">
        <v>0</v>
      </c>
      <c r="V22" s="145">
        <v>0</v>
      </c>
      <c r="W22" s="1706">
        <v>0</v>
      </c>
      <c r="X22" s="145">
        <v>0</v>
      </c>
      <c r="Y22" s="1706">
        <v>0</v>
      </c>
      <c r="Z22" s="145">
        <v>0</v>
      </c>
      <c r="AA22" s="1706">
        <v>1</v>
      </c>
      <c r="AB22" s="145">
        <v>0</v>
      </c>
      <c r="AC22" s="1706">
        <v>0</v>
      </c>
      <c r="AD22" s="145">
        <v>1</v>
      </c>
      <c r="AE22" s="1706">
        <v>0</v>
      </c>
      <c r="AF22" s="145">
        <v>3</v>
      </c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2150" t="s">
        <v>2009</v>
      </c>
      <c r="B23" s="2149">
        <f>SUM(C23:D23)</f>
        <v>1</v>
      </c>
      <c r="C23" s="3251">
        <f t="shared" si="2"/>
        <v>0</v>
      </c>
      <c r="D23" s="2157">
        <f t="shared" si="2"/>
        <v>1</v>
      </c>
      <c r="E23" s="2151">
        <v>0</v>
      </c>
      <c r="F23" s="2158">
        <v>0</v>
      </c>
      <c r="G23" s="2151">
        <v>0</v>
      </c>
      <c r="H23" s="2158">
        <v>0</v>
      </c>
      <c r="I23" s="2151">
        <v>0</v>
      </c>
      <c r="J23" s="2158">
        <v>0</v>
      </c>
      <c r="K23" s="2151">
        <v>0</v>
      </c>
      <c r="L23" s="2158">
        <v>0</v>
      </c>
      <c r="M23" s="2151">
        <v>0</v>
      </c>
      <c r="N23" s="2158">
        <v>0</v>
      </c>
      <c r="O23" s="2151">
        <v>0</v>
      </c>
      <c r="P23" s="2158">
        <v>0</v>
      </c>
      <c r="Q23" s="2151">
        <v>0</v>
      </c>
      <c r="R23" s="2158">
        <v>0</v>
      </c>
      <c r="S23" s="2151">
        <v>0</v>
      </c>
      <c r="T23" s="2158">
        <v>0</v>
      </c>
      <c r="U23" s="2151">
        <v>0</v>
      </c>
      <c r="V23" s="2158">
        <v>0</v>
      </c>
      <c r="W23" s="2151">
        <v>0</v>
      </c>
      <c r="X23" s="2158">
        <v>0</v>
      </c>
      <c r="Y23" s="2151">
        <v>0</v>
      </c>
      <c r="Z23" s="2158">
        <v>0</v>
      </c>
      <c r="AA23" s="2151">
        <v>0</v>
      </c>
      <c r="AB23" s="2158">
        <v>0</v>
      </c>
      <c r="AC23" s="2151">
        <v>0</v>
      </c>
      <c r="AD23" s="2158">
        <v>0</v>
      </c>
      <c r="AE23" s="2151">
        <v>0</v>
      </c>
      <c r="AF23" s="2158">
        <v>1</v>
      </c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2150" t="s">
        <v>2008</v>
      </c>
      <c r="B24" s="2149">
        <f>SUM(C24:D24)</f>
        <v>5</v>
      </c>
      <c r="C24" s="3251">
        <f t="shared" si="2"/>
        <v>2</v>
      </c>
      <c r="D24" s="2157">
        <f t="shared" si="2"/>
        <v>3</v>
      </c>
      <c r="E24" s="1706">
        <v>0</v>
      </c>
      <c r="F24" s="145">
        <v>0</v>
      </c>
      <c r="G24" s="1706">
        <v>0</v>
      </c>
      <c r="H24" s="145">
        <v>0</v>
      </c>
      <c r="I24" s="1706">
        <v>0</v>
      </c>
      <c r="J24" s="145">
        <v>0</v>
      </c>
      <c r="K24" s="1706">
        <v>0</v>
      </c>
      <c r="L24" s="145">
        <v>2</v>
      </c>
      <c r="M24" s="1706">
        <v>0</v>
      </c>
      <c r="N24" s="145">
        <v>0</v>
      </c>
      <c r="O24" s="1706">
        <v>0</v>
      </c>
      <c r="P24" s="145">
        <v>0</v>
      </c>
      <c r="Q24" s="1706">
        <v>0</v>
      </c>
      <c r="R24" s="145">
        <v>0</v>
      </c>
      <c r="S24" s="1706">
        <v>0</v>
      </c>
      <c r="T24" s="145">
        <v>0</v>
      </c>
      <c r="U24" s="1706">
        <v>0</v>
      </c>
      <c r="V24" s="145">
        <v>0</v>
      </c>
      <c r="W24" s="1706">
        <v>0</v>
      </c>
      <c r="X24" s="145">
        <v>0</v>
      </c>
      <c r="Y24" s="1706">
        <v>0</v>
      </c>
      <c r="Z24" s="145">
        <v>0</v>
      </c>
      <c r="AA24" s="1706">
        <v>1</v>
      </c>
      <c r="AB24" s="145">
        <v>1</v>
      </c>
      <c r="AC24" s="1706">
        <v>0</v>
      </c>
      <c r="AD24" s="145">
        <v>0</v>
      </c>
      <c r="AE24" s="1706">
        <v>1</v>
      </c>
      <c r="AF24" s="145">
        <v>0</v>
      </c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 x14ac:dyDescent="0.2">
      <c r="A25" s="167" t="s">
        <v>2007</v>
      </c>
      <c r="B25" s="93">
        <f>SUM(C25:D25)</f>
        <v>5</v>
      </c>
      <c r="C25" s="3253">
        <f t="shared" si="2"/>
        <v>1</v>
      </c>
      <c r="D25" s="168">
        <f t="shared" si="2"/>
        <v>4</v>
      </c>
      <c r="E25" s="140">
        <v>0</v>
      </c>
      <c r="F25" s="116">
        <v>0</v>
      </c>
      <c r="G25" s="140">
        <v>0</v>
      </c>
      <c r="H25" s="116">
        <v>1</v>
      </c>
      <c r="I25" s="140">
        <v>0</v>
      </c>
      <c r="J25" s="116">
        <v>0</v>
      </c>
      <c r="K25" s="140">
        <v>0</v>
      </c>
      <c r="L25" s="116">
        <v>0</v>
      </c>
      <c r="M25" s="140">
        <v>0</v>
      </c>
      <c r="N25" s="116">
        <v>0</v>
      </c>
      <c r="O25" s="140">
        <v>0</v>
      </c>
      <c r="P25" s="116">
        <v>0</v>
      </c>
      <c r="Q25" s="140">
        <v>0</v>
      </c>
      <c r="R25" s="116">
        <v>0</v>
      </c>
      <c r="S25" s="140">
        <v>0</v>
      </c>
      <c r="T25" s="116">
        <v>0</v>
      </c>
      <c r="U25" s="140">
        <v>0</v>
      </c>
      <c r="V25" s="116">
        <v>0</v>
      </c>
      <c r="W25" s="140">
        <v>0</v>
      </c>
      <c r="X25" s="116">
        <v>0</v>
      </c>
      <c r="Y25" s="140">
        <v>0</v>
      </c>
      <c r="Z25" s="116">
        <v>0</v>
      </c>
      <c r="AA25" s="140">
        <v>0</v>
      </c>
      <c r="AB25" s="116">
        <v>0</v>
      </c>
      <c r="AC25" s="140">
        <v>0</v>
      </c>
      <c r="AD25" s="116">
        <v>0</v>
      </c>
      <c r="AE25" s="140">
        <v>1</v>
      </c>
      <c r="AF25" s="116">
        <v>3</v>
      </c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180" t="s">
        <v>2411</v>
      </c>
      <c r="B27" s="4187" t="s">
        <v>27</v>
      </c>
      <c r="C27" s="4183"/>
      <c r="D27" s="4188"/>
      <c r="E27" s="4189" t="s">
        <v>5</v>
      </c>
      <c r="F27" s="4190"/>
      <c r="G27" s="4189" t="s">
        <v>609</v>
      </c>
      <c r="H27" s="4191"/>
      <c r="I27" s="4189" t="s">
        <v>965</v>
      </c>
      <c r="J27" s="4191"/>
      <c r="K27" s="4189" t="s">
        <v>964</v>
      </c>
      <c r="L27" s="4191"/>
      <c r="M27" s="4189" t="s">
        <v>963</v>
      </c>
      <c r="N27" s="4191"/>
      <c r="O27" s="4189" t="s">
        <v>962</v>
      </c>
      <c r="P27" s="4191"/>
      <c r="Q27" s="4189" t="s">
        <v>961</v>
      </c>
      <c r="R27" s="4191"/>
      <c r="S27" s="4189" t="s">
        <v>960</v>
      </c>
      <c r="T27" s="4191"/>
      <c r="U27" s="4189" t="s">
        <v>959</v>
      </c>
      <c r="V27" s="4191"/>
      <c r="W27" s="4189" t="s">
        <v>958</v>
      </c>
      <c r="X27" s="4191"/>
      <c r="Y27" s="4189" t="s">
        <v>957</v>
      </c>
      <c r="Z27" s="4191"/>
      <c r="AA27" s="4189" t="s">
        <v>956</v>
      </c>
      <c r="AB27" s="4191"/>
      <c r="AC27" s="4189" t="s">
        <v>955</v>
      </c>
      <c r="AD27" s="4191"/>
      <c r="AE27" s="4189" t="s">
        <v>954</v>
      </c>
      <c r="AF27" s="4191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181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1320" t="s">
        <v>1115</v>
      </c>
      <c r="B29" s="1397">
        <f>SUM(C29:D29)</f>
        <v>1</v>
      </c>
      <c r="C29" s="3248">
        <f>SUM(E29+G29+I29+K29+M29+O29+Q29+S29+U29+W29+Y29+AA29+AC29+AE29)</f>
        <v>0</v>
      </c>
      <c r="D29" s="2159">
        <f>SUM(F29+H29+J29+L29+N29+P29+R29+T29+V29+X29+Z29+AB29+AD29+AF29)</f>
        <v>1</v>
      </c>
      <c r="E29" s="1295">
        <v>0</v>
      </c>
      <c r="F29" s="1311">
        <v>0</v>
      </c>
      <c r="G29" s="1295">
        <v>0</v>
      </c>
      <c r="H29" s="1311">
        <v>0</v>
      </c>
      <c r="I29" s="1295">
        <v>0</v>
      </c>
      <c r="J29" s="1311">
        <v>0</v>
      </c>
      <c r="K29" s="1295">
        <v>0</v>
      </c>
      <c r="L29" s="1311">
        <v>1</v>
      </c>
      <c r="M29" s="1295">
        <v>0</v>
      </c>
      <c r="N29" s="1311">
        <v>0</v>
      </c>
      <c r="O29" s="1295">
        <v>0</v>
      </c>
      <c r="P29" s="1311">
        <v>0</v>
      </c>
      <c r="Q29" s="1295">
        <v>0</v>
      </c>
      <c r="R29" s="1311">
        <v>0</v>
      </c>
      <c r="S29" s="1295">
        <v>0</v>
      </c>
      <c r="T29" s="1311">
        <v>0</v>
      </c>
      <c r="U29" s="1295">
        <v>0</v>
      </c>
      <c r="V29" s="1311">
        <v>0</v>
      </c>
      <c r="W29" s="1295">
        <v>0</v>
      </c>
      <c r="X29" s="1311">
        <v>0</v>
      </c>
      <c r="Y29" s="1295">
        <v>0</v>
      </c>
      <c r="Z29" s="1311">
        <v>0</v>
      </c>
      <c r="AA29" s="1295">
        <v>0</v>
      </c>
      <c r="AB29" s="1311">
        <v>0</v>
      </c>
      <c r="AC29" s="1295">
        <v>0</v>
      </c>
      <c r="AD29" s="1311">
        <v>0</v>
      </c>
      <c r="AE29" s="1295">
        <v>0</v>
      </c>
      <c r="AF29" s="1311">
        <v>0</v>
      </c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6</v>
      </c>
      <c r="C30" s="3253">
        <f>SUM(E30+G30+I30+K30+M30+O30+Q30+S30+U30+W30+Y30+AA30+AC30+AE30)</f>
        <v>2</v>
      </c>
      <c r="D30" s="168">
        <f>SUM(F30+H30+J30+L30+N30+P30+R30+T30+V30+X30+Z30+AB30+AD30+AF30)</f>
        <v>4</v>
      </c>
      <c r="E30" s="2160">
        <v>0</v>
      </c>
      <c r="F30" s="2161">
        <v>0</v>
      </c>
      <c r="G30" s="2160">
        <v>0</v>
      </c>
      <c r="H30" s="2161">
        <v>0</v>
      </c>
      <c r="I30" s="2160">
        <v>0</v>
      </c>
      <c r="J30" s="2161">
        <v>0</v>
      </c>
      <c r="K30" s="2160">
        <v>0</v>
      </c>
      <c r="L30" s="2161">
        <v>0</v>
      </c>
      <c r="M30" s="2160">
        <v>0</v>
      </c>
      <c r="N30" s="2161">
        <v>0</v>
      </c>
      <c r="O30" s="2160">
        <v>0</v>
      </c>
      <c r="P30" s="2161">
        <v>0</v>
      </c>
      <c r="Q30" s="2160">
        <v>0</v>
      </c>
      <c r="R30" s="2161">
        <v>0</v>
      </c>
      <c r="S30" s="2160">
        <v>0</v>
      </c>
      <c r="T30" s="2161">
        <v>0</v>
      </c>
      <c r="U30" s="2160">
        <v>0</v>
      </c>
      <c r="V30" s="2161">
        <v>0</v>
      </c>
      <c r="W30" s="2160">
        <v>0</v>
      </c>
      <c r="X30" s="2161">
        <v>0</v>
      </c>
      <c r="Y30" s="2160">
        <v>0</v>
      </c>
      <c r="Z30" s="2161">
        <v>0</v>
      </c>
      <c r="AA30" s="2160">
        <v>1</v>
      </c>
      <c r="AB30" s="2161">
        <v>1</v>
      </c>
      <c r="AC30" s="2160">
        <v>0</v>
      </c>
      <c r="AD30" s="2161">
        <v>1</v>
      </c>
      <c r="AE30" s="2160">
        <v>1</v>
      </c>
      <c r="AF30" s="2161">
        <v>2</v>
      </c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4180" t="s">
        <v>2411</v>
      </c>
      <c r="B32" s="4187" t="s">
        <v>27</v>
      </c>
      <c r="C32" s="4183"/>
      <c r="D32" s="4188"/>
      <c r="E32" s="4189" t="s">
        <v>38</v>
      </c>
      <c r="F32" s="4190"/>
      <c r="G32" s="4189" t="s">
        <v>45</v>
      </c>
      <c r="H32" s="4191"/>
      <c r="I32" s="4189" t="s">
        <v>965</v>
      </c>
      <c r="J32" s="4191"/>
      <c r="K32" s="4189" t="s">
        <v>964</v>
      </c>
      <c r="L32" s="4191"/>
      <c r="M32" s="4189" t="s">
        <v>963</v>
      </c>
      <c r="N32" s="4191"/>
      <c r="O32" s="4189" t="s">
        <v>962</v>
      </c>
      <c r="P32" s="4191"/>
      <c r="Q32" s="4189" t="s">
        <v>961</v>
      </c>
      <c r="R32" s="4191"/>
      <c r="S32" s="4189" t="s">
        <v>960</v>
      </c>
      <c r="T32" s="4191"/>
      <c r="U32" s="4189" t="s">
        <v>959</v>
      </c>
      <c r="V32" s="4191"/>
      <c r="W32" s="4189" t="s">
        <v>958</v>
      </c>
      <c r="X32" s="4191"/>
      <c r="Y32" s="4189" t="s">
        <v>957</v>
      </c>
      <c r="Z32" s="4191"/>
      <c r="AA32" s="4189" t="s">
        <v>956</v>
      </c>
      <c r="AB32" s="4191"/>
      <c r="AC32" s="4189" t="s">
        <v>955</v>
      </c>
      <c r="AD32" s="4191"/>
      <c r="AE32" s="4189" t="s">
        <v>954</v>
      </c>
      <c r="AF32" s="4191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4181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3243" t="s">
        <v>2414</v>
      </c>
      <c r="B34" s="2149">
        <f>SUM(C34:D34)</f>
        <v>3</v>
      </c>
      <c r="C34" s="3251">
        <f>SUM(E34+G34+I34+K34+M34+O34+Q34+S34+U34+W34+Y34+AA34+AC34+AE34)</f>
        <v>2</v>
      </c>
      <c r="D34" s="2157">
        <f>SUM(F34+H34+J34+L34+N34+P34+R34+T34+V34+X34+Z34+AB34+AD34+AF34)</f>
        <v>1</v>
      </c>
      <c r="E34" s="1706">
        <v>0</v>
      </c>
      <c r="F34" s="145">
        <v>0</v>
      </c>
      <c r="G34" s="1706">
        <v>0</v>
      </c>
      <c r="H34" s="145">
        <v>0</v>
      </c>
      <c r="I34" s="1706">
        <v>0</v>
      </c>
      <c r="J34" s="145">
        <v>0</v>
      </c>
      <c r="K34" s="1706">
        <v>0</v>
      </c>
      <c r="L34" s="145">
        <v>0</v>
      </c>
      <c r="M34" s="1706">
        <v>0</v>
      </c>
      <c r="N34" s="145">
        <v>0</v>
      </c>
      <c r="O34" s="1706">
        <v>0</v>
      </c>
      <c r="P34" s="145">
        <v>0</v>
      </c>
      <c r="Q34" s="1706">
        <v>0</v>
      </c>
      <c r="R34" s="145">
        <v>0</v>
      </c>
      <c r="S34" s="1706">
        <v>0</v>
      </c>
      <c r="T34" s="145">
        <v>0</v>
      </c>
      <c r="U34" s="1706">
        <v>0</v>
      </c>
      <c r="V34" s="145">
        <v>0</v>
      </c>
      <c r="W34" s="1706">
        <v>0</v>
      </c>
      <c r="X34" s="145">
        <v>0</v>
      </c>
      <c r="Y34" s="1706">
        <v>0</v>
      </c>
      <c r="Z34" s="145">
        <v>0</v>
      </c>
      <c r="AA34" s="1706">
        <v>1</v>
      </c>
      <c r="AB34" s="145">
        <v>0</v>
      </c>
      <c r="AC34" s="1706">
        <v>0</v>
      </c>
      <c r="AD34" s="145">
        <v>0</v>
      </c>
      <c r="AE34" s="1706">
        <v>1</v>
      </c>
      <c r="AF34" s="145">
        <v>1</v>
      </c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2162" t="s">
        <v>2415</v>
      </c>
      <c r="B35" s="93">
        <f>SUM(C35:D35)</f>
        <v>2</v>
      </c>
      <c r="C35" s="3253">
        <f>SUM(E35+G35+I35+K35+M35+O35+Q35+S35+U35+W35+Y35+AA35+AC35+AE35)</f>
        <v>1</v>
      </c>
      <c r="D35" s="168">
        <f>SUM(F35+H35+J35+L35+N35+P35+R35+T35+V35+X35+Z35+AB35+AD35+AF35)</f>
        <v>1</v>
      </c>
      <c r="E35" s="140">
        <v>0</v>
      </c>
      <c r="F35" s="116">
        <v>0</v>
      </c>
      <c r="G35" s="140">
        <v>0</v>
      </c>
      <c r="H35" s="116">
        <v>0</v>
      </c>
      <c r="I35" s="140">
        <v>0</v>
      </c>
      <c r="J35" s="116">
        <v>0</v>
      </c>
      <c r="K35" s="140">
        <v>0</v>
      </c>
      <c r="L35" s="116">
        <v>0</v>
      </c>
      <c r="M35" s="140">
        <v>0</v>
      </c>
      <c r="N35" s="116">
        <v>0</v>
      </c>
      <c r="O35" s="140">
        <v>0</v>
      </c>
      <c r="P35" s="116">
        <v>0</v>
      </c>
      <c r="Q35" s="140">
        <v>0</v>
      </c>
      <c r="R35" s="116">
        <v>0</v>
      </c>
      <c r="S35" s="140">
        <v>0</v>
      </c>
      <c r="T35" s="116">
        <v>0</v>
      </c>
      <c r="U35" s="140">
        <v>0</v>
      </c>
      <c r="V35" s="116">
        <v>0</v>
      </c>
      <c r="W35" s="140">
        <v>0</v>
      </c>
      <c r="X35" s="116">
        <v>0</v>
      </c>
      <c r="Y35" s="140">
        <v>0</v>
      </c>
      <c r="Z35" s="116">
        <v>0</v>
      </c>
      <c r="AA35" s="140">
        <v>0</v>
      </c>
      <c r="AB35" s="116">
        <v>0</v>
      </c>
      <c r="AC35" s="140">
        <v>0</v>
      </c>
      <c r="AD35" s="116">
        <v>0</v>
      </c>
      <c r="AE35" s="140">
        <v>1</v>
      </c>
      <c r="AF35" s="116">
        <v>1</v>
      </c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60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algorithmName="SHA-512" hashValue="ToDsYgQkMmS5QMD8ZPclHifsEAQ/2oTLU7thT4H9QDGFad2mY6stCo51AqJqbPRsLr9yasG/XyLShLek9zgjRw==" saltValue="CM31zZIcX1IpueG1y8nZoA==" spinCount="100000"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showZeros="0" topLeftCell="A166" zoomScale="80" zoomScaleNormal="80" workbookViewId="0">
      <selection activeCell="J78" sqref="J78"/>
    </sheetView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PURRANQUE - ( 10303 )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PURRANQUE - ( 123307 )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62" t="s">
        <v>2068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4162"/>
      <c r="Y6" s="4261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318" t="s">
        <v>2065</v>
      </c>
      <c r="B9" s="4318"/>
      <c r="C9" s="4284" t="s">
        <v>1093</v>
      </c>
      <c r="D9" s="4299"/>
      <c r="E9" s="4285"/>
      <c r="F9" s="4287" t="s">
        <v>24</v>
      </c>
      <c r="G9" s="4288"/>
      <c r="H9" s="4288"/>
      <c r="I9" s="4288"/>
      <c r="J9" s="4288"/>
      <c r="K9" s="4288"/>
      <c r="L9" s="4288"/>
      <c r="M9" s="4288"/>
      <c r="N9" s="4288"/>
      <c r="O9" s="4288"/>
      <c r="P9" s="4288"/>
      <c r="Q9" s="4288"/>
      <c r="R9" s="4288"/>
      <c r="S9" s="4288"/>
      <c r="T9" s="4288"/>
      <c r="U9" s="4288"/>
      <c r="V9" s="4288"/>
      <c r="W9" s="4288"/>
      <c r="X9" s="4288"/>
      <c r="Y9" s="4289"/>
      <c r="Z9" s="1761"/>
      <c r="AA9" s="1673"/>
    </row>
    <row r="10" spans="1:130" ht="16.350000000000001" customHeight="1" x14ac:dyDescent="0.25">
      <c r="A10" s="4318"/>
      <c r="B10" s="4318"/>
      <c r="C10" s="4315"/>
      <c r="D10" s="4333"/>
      <c r="E10" s="4136"/>
      <c r="F10" s="4287" t="s">
        <v>929</v>
      </c>
      <c r="G10" s="4289"/>
      <c r="H10" s="4287" t="s">
        <v>928</v>
      </c>
      <c r="I10" s="4289"/>
      <c r="J10" s="4287" t="s">
        <v>927</v>
      </c>
      <c r="K10" s="4289"/>
      <c r="L10" s="4287" t="s">
        <v>926</v>
      </c>
      <c r="M10" s="4289"/>
      <c r="N10" s="4287" t="s">
        <v>925</v>
      </c>
      <c r="O10" s="4289"/>
      <c r="P10" s="4287" t="s">
        <v>924</v>
      </c>
      <c r="Q10" s="4289"/>
      <c r="R10" s="4287" t="s">
        <v>923</v>
      </c>
      <c r="S10" s="4289"/>
      <c r="T10" s="4287" t="s">
        <v>1139</v>
      </c>
      <c r="U10" s="4289"/>
      <c r="V10" s="4287" t="s">
        <v>1138</v>
      </c>
      <c r="W10" s="4289"/>
      <c r="X10" s="4287" t="s">
        <v>2064</v>
      </c>
      <c r="Y10" s="4289"/>
      <c r="Z10" s="1760"/>
      <c r="AA10" s="1462"/>
    </row>
    <row r="11" spans="1:130" ht="16.350000000000001" customHeight="1" x14ac:dyDescent="0.25">
      <c r="A11" s="4318"/>
      <c r="B11" s="4318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318" t="s">
        <v>2063</v>
      </c>
      <c r="B12" s="4318"/>
      <c r="C12" s="1337">
        <f>SUM(D12+E12)</f>
        <v>9</v>
      </c>
      <c r="D12" s="1757">
        <f t="shared" ref="D12:E14" si="0">SUM(F12+H12+J12+L12+N12+P12+R12+T12+V12+X12)</f>
        <v>3</v>
      </c>
      <c r="E12" s="1336">
        <f t="shared" si="0"/>
        <v>6</v>
      </c>
      <c r="F12" s="1324">
        <v>0</v>
      </c>
      <c r="G12" s="1322">
        <v>0</v>
      </c>
      <c r="H12" s="1324">
        <v>0</v>
      </c>
      <c r="I12" s="1322">
        <v>0</v>
      </c>
      <c r="J12" s="1324">
        <v>0</v>
      </c>
      <c r="K12" s="1322">
        <v>0</v>
      </c>
      <c r="L12" s="1324">
        <v>0</v>
      </c>
      <c r="M12" s="1322">
        <v>0</v>
      </c>
      <c r="N12" s="1709">
        <v>2</v>
      </c>
      <c r="O12" s="1322">
        <v>5</v>
      </c>
      <c r="P12" s="1324">
        <v>0</v>
      </c>
      <c r="Q12" s="1322">
        <v>0</v>
      </c>
      <c r="R12" s="1324">
        <v>0</v>
      </c>
      <c r="S12" s="1322">
        <v>0</v>
      </c>
      <c r="T12" s="1324">
        <v>0</v>
      </c>
      <c r="U12" s="1322">
        <v>0</v>
      </c>
      <c r="V12" s="1324">
        <v>1</v>
      </c>
      <c r="W12" s="1322">
        <v>1</v>
      </c>
      <c r="X12" s="1324">
        <v>0</v>
      </c>
      <c r="Y12" s="1322">
        <v>0</v>
      </c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85" t="s">
        <v>1974</v>
      </c>
      <c r="B13" s="1756" t="s">
        <v>2010</v>
      </c>
      <c r="C13" s="1702">
        <f>SUM(D13+E13)</f>
        <v>9</v>
      </c>
      <c r="D13" s="3858">
        <f t="shared" si="0"/>
        <v>3</v>
      </c>
      <c r="E13" s="1717">
        <f t="shared" si="0"/>
        <v>6</v>
      </c>
      <c r="F13" s="1706">
        <v>0</v>
      </c>
      <c r="G13" s="145">
        <v>0</v>
      </c>
      <c r="H13" s="1706">
        <v>0</v>
      </c>
      <c r="I13" s="145">
        <v>0</v>
      </c>
      <c r="J13" s="1706">
        <v>0</v>
      </c>
      <c r="K13" s="145">
        <v>0</v>
      </c>
      <c r="L13" s="1706">
        <v>0</v>
      </c>
      <c r="M13" s="145">
        <v>0</v>
      </c>
      <c r="N13" s="115">
        <v>2</v>
      </c>
      <c r="O13" s="145">
        <v>5</v>
      </c>
      <c r="P13" s="1706">
        <v>0</v>
      </c>
      <c r="Q13" s="145">
        <v>0</v>
      </c>
      <c r="R13" s="1706">
        <v>0</v>
      </c>
      <c r="S13" s="145">
        <v>0</v>
      </c>
      <c r="T13" s="1706">
        <v>0</v>
      </c>
      <c r="U13" s="145">
        <v>0</v>
      </c>
      <c r="V13" s="1706">
        <v>1</v>
      </c>
      <c r="W13" s="145">
        <v>1</v>
      </c>
      <c r="X13" s="1706">
        <v>0</v>
      </c>
      <c r="Y13" s="145">
        <v>0</v>
      </c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36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>
        <v>0</v>
      </c>
      <c r="G14" s="1750">
        <v>0</v>
      </c>
      <c r="H14" s="140">
        <v>0</v>
      </c>
      <c r="I14" s="116">
        <v>0</v>
      </c>
      <c r="J14" s="140">
        <v>0</v>
      </c>
      <c r="K14" s="116">
        <v>0</v>
      </c>
      <c r="L14" s="1751">
        <v>0</v>
      </c>
      <c r="M14" s="1754">
        <v>0</v>
      </c>
      <c r="N14" s="1755">
        <v>0</v>
      </c>
      <c r="O14" s="1754">
        <v>0</v>
      </c>
      <c r="P14" s="1755">
        <v>0</v>
      </c>
      <c r="Q14" s="1754">
        <v>0</v>
      </c>
      <c r="R14" s="1751">
        <v>0</v>
      </c>
      <c r="S14" s="1754">
        <v>0</v>
      </c>
      <c r="T14" s="1753">
        <v>0</v>
      </c>
      <c r="U14" s="1752">
        <v>0</v>
      </c>
      <c r="V14" s="1751">
        <v>0</v>
      </c>
      <c r="W14" s="1752">
        <v>0</v>
      </c>
      <c r="X14" s="1751">
        <v>0</v>
      </c>
      <c r="Y14" s="1750">
        <v>0</v>
      </c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90" t="s">
        <v>46</v>
      </c>
      <c r="B17" s="4290" t="s">
        <v>1964</v>
      </c>
      <c r="C17" s="4284" t="s">
        <v>1143</v>
      </c>
      <c r="D17" s="4299"/>
      <c r="E17" s="4285"/>
      <c r="F17" s="4323" t="s">
        <v>2</v>
      </c>
      <c r="G17" s="4324"/>
      <c r="H17" s="4324"/>
      <c r="I17" s="4324"/>
      <c r="J17" s="4324"/>
      <c r="K17" s="4324"/>
      <c r="L17" s="4324"/>
      <c r="M17" s="4324"/>
      <c r="N17" s="4324"/>
      <c r="O17" s="4324"/>
      <c r="P17" s="4324"/>
      <c r="Q17" s="4339"/>
      <c r="R17" s="4285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338"/>
      <c r="B18" s="4338"/>
      <c r="C18" s="4315"/>
      <c r="D18" s="4316"/>
      <c r="E18" s="4317"/>
      <c r="F18" s="4287" t="s">
        <v>1140</v>
      </c>
      <c r="G18" s="4289"/>
      <c r="H18" s="4287" t="s">
        <v>1929</v>
      </c>
      <c r="I18" s="4289"/>
      <c r="J18" s="4287" t="s">
        <v>1138</v>
      </c>
      <c r="K18" s="4289"/>
      <c r="L18" s="4287" t="s">
        <v>1137</v>
      </c>
      <c r="M18" s="4289"/>
      <c r="N18" s="4287" t="s">
        <v>1136</v>
      </c>
      <c r="O18" s="4289"/>
      <c r="P18" s="4287" t="s">
        <v>1135</v>
      </c>
      <c r="Q18" s="4340"/>
      <c r="R18" s="417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91"/>
      <c r="B19" s="4291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317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87" t="s">
        <v>2060</v>
      </c>
      <c r="B20" s="4289"/>
      <c r="C20" s="1731">
        <f t="shared" ref="C20:C29" si="1">SUM(D20+E20)</f>
        <v>13</v>
      </c>
      <c r="D20" s="1730">
        <f t="shared" ref="D20:D28" si="2">SUM(F20+H20+J20+L20+N20+P20)</f>
        <v>9</v>
      </c>
      <c r="E20" s="1338">
        <f t="shared" ref="E20:E28" si="3">SUM(G20+I20+K20+M20+O20+Q20)</f>
        <v>4</v>
      </c>
      <c r="F20" s="1324">
        <v>0</v>
      </c>
      <c r="G20" s="1322">
        <v>0</v>
      </c>
      <c r="H20" s="1324">
        <v>4</v>
      </c>
      <c r="I20" s="1322">
        <v>0</v>
      </c>
      <c r="J20" s="1324">
        <v>0</v>
      </c>
      <c r="K20" s="1322">
        <v>1</v>
      </c>
      <c r="L20" s="1324">
        <v>1</v>
      </c>
      <c r="M20" s="1322">
        <v>1</v>
      </c>
      <c r="N20" s="1720">
        <v>4</v>
      </c>
      <c r="O20" s="1322">
        <v>2</v>
      </c>
      <c r="P20" s="1720">
        <v>0</v>
      </c>
      <c r="Q20" s="1740">
        <v>0</v>
      </c>
      <c r="R20" s="1323">
        <v>0</v>
      </c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90" t="s">
        <v>2059</v>
      </c>
      <c r="B21" s="3243" t="s">
        <v>2010</v>
      </c>
      <c r="C21" s="1739">
        <f t="shared" si="1"/>
        <v>3</v>
      </c>
      <c r="D21" s="1285">
        <f t="shared" si="2"/>
        <v>3</v>
      </c>
      <c r="E21" s="935">
        <f t="shared" si="3"/>
        <v>0</v>
      </c>
      <c r="F21" s="1706">
        <v>0</v>
      </c>
      <c r="G21" s="145">
        <v>0</v>
      </c>
      <c r="H21" s="1706">
        <v>3</v>
      </c>
      <c r="I21" s="145">
        <v>0</v>
      </c>
      <c r="J21" s="1706">
        <v>0</v>
      </c>
      <c r="K21" s="145">
        <v>0</v>
      </c>
      <c r="L21" s="1706">
        <v>0</v>
      </c>
      <c r="M21" s="145">
        <v>0</v>
      </c>
      <c r="N21" s="1715">
        <v>0</v>
      </c>
      <c r="O21" s="145">
        <v>0</v>
      </c>
      <c r="P21" s="1715">
        <v>0</v>
      </c>
      <c r="Q21" s="230">
        <v>0</v>
      </c>
      <c r="R21" s="1716">
        <v>0</v>
      </c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338"/>
      <c r="B22" s="3100" t="s">
        <v>1128</v>
      </c>
      <c r="C22" s="1702">
        <f t="shared" si="1"/>
        <v>1</v>
      </c>
      <c r="D22" s="355">
        <f t="shared" si="2"/>
        <v>1</v>
      </c>
      <c r="E22" s="1717">
        <f t="shared" si="3"/>
        <v>0</v>
      </c>
      <c r="F22" s="125">
        <v>0</v>
      </c>
      <c r="G22" s="137">
        <v>0</v>
      </c>
      <c r="H22" s="125">
        <v>1</v>
      </c>
      <c r="I22" s="137">
        <v>0</v>
      </c>
      <c r="J22" s="125">
        <v>0</v>
      </c>
      <c r="K22" s="137">
        <v>0</v>
      </c>
      <c r="L22" s="125">
        <v>0</v>
      </c>
      <c r="M22" s="137">
        <v>0</v>
      </c>
      <c r="N22" s="184">
        <v>0</v>
      </c>
      <c r="O22" s="137">
        <v>0</v>
      </c>
      <c r="P22" s="184">
        <v>0</v>
      </c>
      <c r="Q22" s="231">
        <v>0</v>
      </c>
      <c r="R22" s="165">
        <v>0</v>
      </c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338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>
        <v>0</v>
      </c>
      <c r="G23" s="137">
        <v>0</v>
      </c>
      <c r="H23" s="125">
        <v>0</v>
      </c>
      <c r="I23" s="137">
        <v>0</v>
      </c>
      <c r="J23" s="125">
        <v>0</v>
      </c>
      <c r="K23" s="137">
        <v>0</v>
      </c>
      <c r="L23" s="125">
        <v>0</v>
      </c>
      <c r="M23" s="137">
        <v>0</v>
      </c>
      <c r="N23" s="184">
        <v>0</v>
      </c>
      <c r="O23" s="137">
        <v>0</v>
      </c>
      <c r="P23" s="184">
        <v>0</v>
      </c>
      <c r="Q23" s="231">
        <v>0</v>
      </c>
      <c r="R23" s="165">
        <v>0</v>
      </c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91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>
        <v>0</v>
      </c>
      <c r="G24" s="116">
        <v>0</v>
      </c>
      <c r="H24" s="140">
        <v>0</v>
      </c>
      <c r="I24" s="116">
        <v>0</v>
      </c>
      <c r="J24" s="140">
        <v>0</v>
      </c>
      <c r="K24" s="116">
        <v>0</v>
      </c>
      <c r="L24" s="140">
        <v>0</v>
      </c>
      <c r="M24" s="116">
        <v>0</v>
      </c>
      <c r="N24" s="186">
        <v>0</v>
      </c>
      <c r="O24" s="116">
        <v>0</v>
      </c>
      <c r="P24" s="186">
        <v>0</v>
      </c>
      <c r="Q24" s="232">
        <v>0</v>
      </c>
      <c r="R24" s="142">
        <v>0</v>
      </c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90" t="s">
        <v>2058</v>
      </c>
      <c r="B25" s="3243" t="s">
        <v>2057</v>
      </c>
      <c r="C25" s="1739">
        <f t="shared" si="1"/>
        <v>1</v>
      </c>
      <c r="D25" s="1285">
        <f t="shared" si="2"/>
        <v>1</v>
      </c>
      <c r="E25" s="935">
        <f t="shared" si="3"/>
        <v>0</v>
      </c>
      <c r="F25" s="1295">
        <v>0</v>
      </c>
      <c r="G25" s="1311">
        <v>0</v>
      </c>
      <c r="H25" s="1295">
        <v>0</v>
      </c>
      <c r="I25" s="1311">
        <v>0</v>
      </c>
      <c r="J25" s="1295">
        <v>0</v>
      </c>
      <c r="K25" s="1311">
        <v>0</v>
      </c>
      <c r="L25" s="1295">
        <v>1</v>
      </c>
      <c r="M25" s="1311">
        <v>0</v>
      </c>
      <c r="N25" s="1310">
        <v>0</v>
      </c>
      <c r="O25" s="1311">
        <v>0</v>
      </c>
      <c r="P25" s="1310">
        <v>0</v>
      </c>
      <c r="Q25" s="1309">
        <v>0</v>
      </c>
      <c r="R25" s="894">
        <v>0</v>
      </c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338"/>
      <c r="B26" s="3861" t="s">
        <v>2056</v>
      </c>
      <c r="C26" s="1702">
        <f t="shared" si="1"/>
        <v>2</v>
      </c>
      <c r="D26" s="355">
        <f t="shared" si="2"/>
        <v>0</v>
      </c>
      <c r="E26" s="1717">
        <f t="shared" si="3"/>
        <v>2</v>
      </c>
      <c r="F26" s="1706">
        <v>0</v>
      </c>
      <c r="G26" s="145">
        <v>0</v>
      </c>
      <c r="H26" s="1706">
        <v>0</v>
      </c>
      <c r="I26" s="145">
        <v>0</v>
      </c>
      <c r="J26" s="1706">
        <v>0</v>
      </c>
      <c r="K26" s="145">
        <v>1</v>
      </c>
      <c r="L26" s="1706">
        <v>0</v>
      </c>
      <c r="M26" s="145">
        <v>1</v>
      </c>
      <c r="N26" s="1715">
        <v>0</v>
      </c>
      <c r="O26" s="145">
        <v>0</v>
      </c>
      <c r="P26" s="1715">
        <v>0</v>
      </c>
      <c r="Q26" s="230">
        <v>0</v>
      </c>
      <c r="R26" s="1716">
        <v>0</v>
      </c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338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>
        <v>0</v>
      </c>
      <c r="G27" s="145">
        <v>0</v>
      </c>
      <c r="H27" s="1706">
        <v>0</v>
      </c>
      <c r="I27" s="145">
        <v>0</v>
      </c>
      <c r="J27" s="1706">
        <v>0</v>
      </c>
      <c r="K27" s="145">
        <v>0</v>
      </c>
      <c r="L27" s="1706">
        <v>0</v>
      </c>
      <c r="M27" s="145">
        <v>0</v>
      </c>
      <c r="N27" s="1715">
        <v>0</v>
      </c>
      <c r="O27" s="145">
        <v>0</v>
      </c>
      <c r="P27" s="1715">
        <v>0</v>
      </c>
      <c r="Q27" s="230">
        <v>0</v>
      </c>
      <c r="R27" s="1716">
        <v>0</v>
      </c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338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>
        <v>0</v>
      </c>
      <c r="G28" s="145">
        <v>0</v>
      </c>
      <c r="H28" s="1706">
        <v>0</v>
      </c>
      <c r="I28" s="145">
        <v>0</v>
      </c>
      <c r="J28" s="1706">
        <v>0</v>
      </c>
      <c r="K28" s="145">
        <v>0</v>
      </c>
      <c r="L28" s="1706">
        <v>0</v>
      </c>
      <c r="M28" s="145">
        <v>0</v>
      </c>
      <c r="N28" s="1715">
        <v>0</v>
      </c>
      <c r="O28" s="145">
        <v>0</v>
      </c>
      <c r="P28" s="1715">
        <v>0</v>
      </c>
      <c r="Q28" s="230">
        <v>0</v>
      </c>
      <c r="R28" s="1716">
        <v>0</v>
      </c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338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>
        <v>0</v>
      </c>
      <c r="G29" s="145">
        <v>0</v>
      </c>
      <c r="H29" s="1706">
        <v>0</v>
      </c>
      <c r="I29" s="145">
        <v>0</v>
      </c>
      <c r="J29" s="1706">
        <v>0</v>
      </c>
      <c r="K29" s="145">
        <v>0</v>
      </c>
      <c r="L29" s="1706">
        <v>0</v>
      </c>
      <c r="M29" s="145">
        <v>0</v>
      </c>
      <c r="N29" s="1715">
        <v>0</v>
      </c>
      <c r="O29" s="145">
        <v>0</v>
      </c>
      <c r="P29" s="1715">
        <v>0</v>
      </c>
      <c r="Q29" s="230">
        <v>0</v>
      </c>
      <c r="R29" s="1716">
        <v>0</v>
      </c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338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>
        <v>0</v>
      </c>
      <c r="G30" s="145">
        <v>0</v>
      </c>
      <c r="H30" s="1706">
        <v>0</v>
      </c>
      <c r="I30" s="145">
        <v>0</v>
      </c>
      <c r="J30" s="1706">
        <v>0</v>
      </c>
      <c r="K30" s="145">
        <v>0</v>
      </c>
      <c r="L30" s="1706">
        <v>0</v>
      </c>
      <c r="M30" s="145">
        <v>0</v>
      </c>
      <c r="N30" s="1715">
        <v>0</v>
      </c>
      <c r="O30" s="145">
        <v>0</v>
      </c>
      <c r="P30" s="1715">
        <v>0</v>
      </c>
      <c r="Q30" s="230">
        <v>0</v>
      </c>
      <c r="R30" s="1716">
        <v>0</v>
      </c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338"/>
      <c r="B31" s="3100" t="s">
        <v>2850</v>
      </c>
      <c r="C31" s="1736">
        <f>SUM(D31:E31)</f>
        <v>5</v>
      </c>
      <c r="D31" s="355">
        <f t="shared" ref="D31:E38" si="4">SUM(F31+H31+J31+L31+N31+P31)</f>
        <v>3</v>
      </c>
      <c r="E31" s="1717">
        <f t="shared" si="4"/>
        <v>2</v>
      </c>
      <c r="F31" s="1706">
        <v>0</v>
      </c>
      <c r="G31" s="145">
        <v>0</v>
      </c>
      <c r="H31" s="1706">
        <v>0</v>
      </c>
      <c r="I31" s="145">
        <v>0</v>
      </c>
      <c r="J31" s="1706">
        <v>0</v>
      </c>
      <c r="K31" s="145">
        <v>0</v>
      </c>
      <c r="L31" s="1706">
        <v>0</v>
      </c>
      <c r="M31" s="145">
        <v>0</v>
      </c>
      <c r="N31" s="1715">
        <v>3</v>
      </c>
      <c r="O31" s="145">
        <v>2</v>
      </c>
      <c r="P31" s="1715">
        <v>0</v>
      </c>
      <c r="Q31" s="230">
        <v>0</v>
      </c>
      <c r="R31" s="1716">
        <v>0</v>
      </c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338"/>
      <c r="B32" s="3103" t="s">
        <v>2851</v>
      </c>
      <c r="C32" s="1702">
        <f t="shared" ref="C32:C38" si="5">SUM(D32+E32)</f>
        <v>1</v>
      </c>
      <c r="D32" s="355">
        <f t="shared" si="4"/>
        <v>1</v>
      </c>
      <c r="E32" s="1717">
        <f t="shared" si="4"/>
        <v>0</v>
      </c>
      <c r="F32" s="125">
        <v>0</v>
      </c>
      <c r="G32" s="137">
        <v>0</v>
      </c>
      <c r="H32" s="125">
        <v>0</v>
      </c>
      <c r="I32" s="137">
        <v>0</v>
      </c>
      <c r="J32" s="125">
        <v>0</v>
      </c>
      <c r="K32" s="137">
        <v>0</v>
      </c>
      <c r="L32" s="125">
        <v>0</v>
      </c>
      <c r="M32" s="137">
        <v>0</v>
      </c>
      <c r="N32" s="184">
        <v>1</v>
      </c>
      <c r="O32" s="137">
        <v>0</v>
      </c>
      <c r="P32" s="184">
        <v>0</v>
      </c>
      <c r="Q32" s="231">
        <v>0</v>
      </c>
      <c r="R32" s="165">
        <v>0</v>
      </c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338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>
        <v>0</v>
      </c>
      <c r="G33" s="154">
        <v>0</v>
      </c>
      <c r="H33" s="153">
        <v>0</v>
      </c>
      <c r="I33" s="154">
        <v>0</v>
      </c>
      <c r="J33" s="153">
        <v>0</v>
      </c>
      <c r="K33" s="154">
        <v>0</v>
      </c>
      <c r="L33" s="153">
        <v>0</v>
      </c>
      <c r="M33" s="154">
        <v>0</v>
      </c>
      <c r="N33" s="189">
        <v>0</v>
      </c>
      <c r="O33" s="154">
        <v>0</v>
      </c>
      <c r="P33" s="189">
        <v>0</v>
      </c>
      <c r="Q33" s="321">
        <v>0</v>
      </c>
      <c r="R33" s="193">
        <v>0</v>
      </c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5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>
        <v>0</v>
      </c>
      <c r="G34" s="1021">
        <v>0</v>
      </c>
      <c r="H34" s="873">
        <v>0</v>
      </c>
      <c r="I34" s="1021">
        <v>0</v>
      </c>
      <c r="J34" s="873">
        <v>0</v>
      </c>
      <c r="K34" s="1021">
        <v>0</v>
      </c>
      <c r="L34" s="873">
        <v>0</v>
      </c>
      <c r="M34" s="1021">
        <v>0</v>
      </c>
      <c r="N34" s="873">
        <v>0</v>
      </c>
      <c r="O34" s="1021">
        <v>0</v>
      </c>
      <c r="P34" s="1022">
        <v>0</v>
      </c>
      <c r="Q34" s="1732">
        <v>0</v>
      </c>
      <c r="R34" s="871">
        <v>0</v>
      </c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48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>
        <v>0</v>
      </c>
      <c r="G35" s="154">
        <v>0</v>
      </c>
      <c r="H35" s="153">
        <v>0</v>
      </c>
      <c r="I35" s="154">
        <v>0</v>
      </c>
      <c r="J35" s="153">
        <v>0</v>
      </c>
      <c r="K35" s="154">
        <v>0</v>
      </c>
      <c r="L35" s="153">
        <v>0</v>
      </c>
      <c r="M35" s="154">
        <v>0</v>
      </c>
      <c r="N35" s="153">
        <v>0</v>
      </c>
      <c r="O35" s="154">
        <v>0</v>
      </c>
      <c r="P35" s="189">
        <v>0</v>
      </c>
      <c r="Q35" s="321">
        <v>0</v>
      </c>
      <c r="R35" s="193">
        <v>0</v>
      </c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90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>
        <v>0</v>
      </c>
      <c r="G36" s="1311">
        <v>0</v>
      </c>
      <c r="H36" s="1295">
        <v>0</v>
      </c>
      <c r="I36" s="1311">
        <v>0</v>
      </c>
      <c r="J36" s="1295">
        <v>0</v>
      </c>
      <c r="K36" s="1311">
        <v>0</v>
      </c>
      <c r="L36" s="1295">
        <v>0</v>
      </c>
      <c r="M36" s="1311">
        <v>0</v>
      </c>
      <c r="N36" s="1295">
        <v>0</v>
      </c>
      <c r="O36" s="1311">
        <v>0</v>
      </c>
      <c r="P36" s="1310">
        <v>0</v>
      </c>
      <c r="Q36" s="1309">
        <v>0</v>
      </c>
      <c r="R36" s="894">
        <v>0</v>
      </c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338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>
        <v>0</v>
      </c>
      <c r="G37" s="137">
        <v>0</v>
      </c>
      <c r="H37" s="125">
        <v>0</v>
      </c>
      <c r="I37" s="137">
        <v>0</v>
      </c>
      <c r="J37" s="125">
        <v>0</v>
      </c>
      <c r="K37" s="137">
        <v>0</v>
      </c>
      <c r="L37" s="125">
        <v>0</v>
      </c>
      <c r="M37" s="137">
        <v>0</v>
      </c>
      <c r="N37" s="125">
        <v>0</v>
      </c>
      <c r="O37" s="137">
        <v>0</v>
      </c>
      <c r="P37" s="184">
        <v>0</v>
      </c>
      <c r="Q37" s="231">
        <v>0</v>
      </c>
      <c r="R37" s="165">
        <v>0</v>
      </c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91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>
        <v>0</v>
      </c>
      <c r="G38" s="116">
        <v>0</v>
      </c>
      <c r="H38" s="140">
        <v>0</v>
      </c>
      <c r="I38" s="116">
        <v>0</v>
      </c>
      <c r="J38" s="140">
        <v>0</v>
      </c>
      <c r="K38" s="116">
        <v>0</v>
      </c>
      <c r="L38" s="140">
        <v>0</v>
      </c>
      <c r="M38" s="116">
        <v>0</v>
      </c>
      <c r="N38" s="140">
        <v>0</v>
      </c>
      <c r="O38" s="116">
        <v>0</v>
      </c>
      <c r="P38" s="186">
        <v>0</v>
      </c>
      <c r="Q38" s="232">
        <v>0</v>
      </c>
      <c r="R38" s="142">
        <v>0</v>
      </c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84" t="s">
        <v>2048</v>
      </c>
      <c r="B40" s="4285"/>
      <c r="C40" s="4284" t="s">
        <v>1143</v>
      </c>
      <c r="D40" s="4299"/>
      <c r="E40" s="4285"/>
      <c r="F40" s="4323" t="s">
        <v>2</v>
      </c>
      <c r="G40" s="4324"/>
      <c r="H40" s="4324"/>
      <c r="I40" s="4324"/>
      <c r="J40" s="4324"/>
      <c r="K40" s="4324"/>
      <c r="L40" s="4324"/>
      <c r="M40" s="4324"/>
      <c r="N40" s="4324"/>
      <c r="O40" s="4324"/>
      <c r="P40" s="4324"/>
      <c r="Q40" s="4325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48"/>
      <c r="B41" s="4179"/>
      <c r="C41" s="4315"/>
      <c r="D41" s="4316"/>
      <c r="E41" s="4317"/>
      <c r="F41" s="4287" t="s">
        <v>1140</v>
      </c>
      <c r="G41" s="4289"/>
      <c r="H41" s="4287" t="s">
        <v>1929</v>
      </c>
      <c r="I41" s="4289"/>
      <c r="J41" s="4287" t="s">
        <v>1138</v>
      </c>
      <c r="K41" s="4289"/>
      <c r="L41" s="4287" t="s">
        <v>1137</v>
      </c>
      <c r="M41" s="4289"/>
      <c r="N41" s="4287" t="s">
        <v>1136</v>
      </c>
      <c r="O41" s="4289"/>
      <c r="P41" s="4287" t="s">
        <v>1135</v>
      </c>
      <c r="Q41" s="4289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315"/>
      <c r="B42" s="4317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334" t="s">
        <v>1128</v>
      </c>
      <c r="B43" s="4335"/>
      <c r="C43" s="1727">
        <f>SUM(D43+E43)</f>
        <v>1</v>
      </c>
      <c r="D43" s="1726">
        <f t="shared" ref="D43:E46" si="6">SUM(F43+H43+J43+L43+N43+P43)</f>
        <v>1</v>
      </c>
      <c r="E43" s="898">
        <f t="shared" si="6"/>
        <v>0</v>
      </c>
      <c r="F43" s="1295">
        <v>0</v>
      </c>
      <c r="G43" s="894">
        <v>0</v>
      </c>
      <c r="H43" s="1295">
        <v>1</v>
      </c>
      <c r="I43" s="894">
        <v>0</v>
      </c>
      <c r="J43" s="1295">
        <v>0</v>
      </c>
      <c r="K43" s="1311">
        <v>0</v>
      </c>
      <c r="L43" s="1295">
        <v>0</v>
      </c>
      <c r="M43" s="1311">
        <v>0</v>
      </c>
      <c r="N43" s="1310">
        <v>0</v>
      </c>
      <c r="O43" s="1311">
        <v>0</v>
      </c>
      <c r="P43" s="1310">
        <v>0</v>
      </c>
      <c r="Q43" s="1311">
        <v>0</v>
      </c>
      <c r="R43" s="3675" t="str">
        <f>CA43</f>
        <v xml:space="preserve">* Niños derivados deben ser iguales al ingreso de niños(as) Normal con Rezago a salas de estimulación REM A05 sección F. </v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 xml:space="preserve">* Niños derivados deben ser iguales al ingreso de niños(as) Normal con Rezago a salas de estimulación REM A05 sección F. </v>
      </c>
    </row>
    <row r="44" spans="1:130" ht="16.350000000000001" customHeight="1" x14ac:dyDescent="0.25">
      <c r="A44" s="4336" t="s">
        <v>881</v>
      </c>
      <c r="B44" s="4337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>
        <v>0</v>
      </c>
      <c r="G44" s="1716">
        <v>0</v>
      </c>
      <c r="H44" s="1706">
        <v>0</v>
      </c>
      <c r="I44" s="1716">
        <v>0</v>
      </c>
      <c r="J44" s="1706">
        <v>0</v>
      </c>
      <c r="K44" s="145">
        <v>0</v>
      </c>
      <c r="L44" s="1706">
        <v>0</v>
      </c>
      <c r="M44" s="145">
        <v>0</v>
      </c>
      <c r="N44" s="1715">
        <v>0</v>
      </c>
      <c r="O44" s="145">
        <v>0</v>
      </c>
      <c r="P44" s="1715">
        <v>0</v>
      </c>
      <c r="Q44" s="145">
        <v>0</v>
      </c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326" t="s">
        <v>1127</v>
      </c>
      <c r="B45" s="4327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>
        <v>0</v>
      </c>
      <c r="G45" s="193">
        <v>0</v>
      </c>
      <c r="H45" s="140">
        <v>0</v>
      </c>
      <c r="I45" s="142">
        <v>0</v>
      </c>
      <c r="J45" s="140">
        <v>0</v>
      </c>
      <c r="K45" s="116">
        <v>0</v>
      </c>
      <c r="L45" s="140">
        <v>0</v>
      </c>
      <c r="M45" s="116">
        <v>0</v>
      </c>
      <c r="N45" s="186">
        <v>0</v>
      </c>
      <c r="O45" s="116">
        <v>0</v>
      </c>
      <c r="P45" s="186">
        <v>0</v>
      </c>
      <c r="Q45" s="116">
        <v>0</v>
      </c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06" t="s">
        <v>1126</v>
      </c>
      <c r="B46" s="4307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>
        <v>0</v>
      </c>
      <c r="G46" s="1323">
        <v>0</v>
      </c>
      <c r="H46" s="1324">
        <v>0</v>
      </c>
      <c r="I46" s="1323">
        <v>0</v>
      </c>
      <c r="J46" s="1324">
        <v>0</v>
      </c>
      <c r="K46" s="1322">
        <v>0</v>
      </c>
      <c r="L46" s="1324">
        <v>0</v>
      </c>
      <c r="M46" s="1322">
        <v>0</v>
      </c>
      <c r="N46" s="1720">
        <v>0</v>
      </c>
      <c r="O46" s="1322">
        <v>0</v>
      </c>
      <c r="P46" s="1720">
        <v>0</v>
      </c>
      <c r="Q46" s="1322">
        <v>0</v>
      </c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328" t="s">
        <v>1974</v>
      </c>
      <c r="B48" s="4329"/>
      <c r="C48" s="4284" t="s">
        <v>1093</v>
      </c>
      <c r="D48" s="4299"/>
      <c r="E48" s="4285"/>
      <c r="F48" s="4318" t="s">
        <v>2</v>
      </c>
      <c r="G48" s="4318"/>
      <c r="H48" s="4318"/>
      <c r="I48" s="4318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330"/>
      <c r="B49" s="4265"/>
      <c r="C49" s="4315"/>
      <c r="D49" s="4316"/>
      <c r="E49" s="4317"/>
      <c r="F49" s="4287" t="s">
        <v>928</v>
      </c>
      <c r="G49" s="4289"/>
      <c r="H49" s="4287" t="s">
        <v>927</v>
      </c>
      <c r="I49" s="4289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331"/>
      <c r="B50" s="4332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319" t="s">
        <v>2046</v>
      </c>
      <c r="B51" s="4320"/>
      <c r="C51" s="1711">
        <f>SUM(D51+E51)</f>
        <v>14</v>
      </c>
      <c r="D51" s="1710">
        <f t="shared" ref="D51:E54" si="7">SUM(F51+H51)</f>
        <v>6</v>
      </c>
      <c r="E51" s="1338">
        <f t="shared" si="7"/>
        <v>8</v>
      </c>
      <c r="F51" s="1668">
        <f>SUM(F52:F54)</f>
        <v>6</v>
      </c>
      <c r="G51" s="1333">
        <f>SUM(G52:G54)</f>
        <v>8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321" t="s">
        <v>2010</v>
      </c>
      <c r="B52" s="4322"/>
      <c r="C52" s="1718">
        <f>SUM(D52+E52)</f>
        <v>4</v>
      </c>
      <c r="D52" s="358">
        <f t="shared" si="7"/>
        <v>1</v>
      </c>
      <c r="E52" s="1717">
        <f t="shared" si="7"/>
        <v>3</v>
      </c>
      <c r="F52" s="1706">
        <v>1</v>
      </c>
      <c r="G52" s="1716">
        <v>3</v>
      </c>
      <c r="H52" s="1715">
        <v>0</v>
      </c>
      <c r="I52" s="145">
        <v>0</v>
      </c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312" t="s">
        <v>2045</v>
      </c>
      <c r="B53" s="4311"/>
      <c r="C53" s="303">
        <f>SUM(D53+E53)</f>
        <v>8</v>
      </c>
      <c r="D53" s="1193">
        <f t="shared" si="7"/>
        <v>4</v>
      </c>
      <c r="E53" s="185">
        <f t="shared" si="7"/>
        <v>4</v>
      </c>
      <c r="F53" s="125">
        <v>4</v>
      </c>
      <c r="G53" s="165">
        <v>4</v>
      </c>
      <c r="H53" s="184">
        <v>0</v>
      </c>
      <c r="I53" s="137">
        <v>0</v>
      </c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313" t="s">
        <v>2044</v>
      </c>
      <c r="B54" s="4314"/>
      <c r="C54" s="929">
        <f>SUM(D54+E54)</f>
        <v>2</v>
      </c>
      <c r="D54" s="928">
        <f t="shared" si="7"/>
        <v>1</v>
      </c>
      <c r="E54" s="177">
        <f t="shared" si="7"/>
        <v>1</v>
      </c>
      <c r="F54" s="140">
        <v>1</v>
      </c>
      <c r="G54" s="142">
        <v>1</v>
      </c>
      <c r="H54" s="186">
        <v>0</v>
      </c>
      <c r="I54" s="116">
        <v>0</v>
      </c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84" t="s">
        <v>1738</v>
      </c>
      <c r="B56" s="4299"/>
      <c r="C56" s="4284" t="s">
        <v>27</v>
      </c>
      <c r="D56" s="4299"/>
      <c r="E56" s="4285"/>
      <c r="F56" s="4288" t="s">
        <v>2042</v>
      </c>
      <c r="G56" s="4288"/>
      <c r="H56" s="4288"/>
      <c r="I56" s="4288"/>
      <c r="J56" s="4288"/>
      <c r="K56" s="4288"/>
      <c r="L56" s="4288"/>
      <c r="M56" s="4288"/>
      <c r="N56" s="4288"/>
      <c r="O56" s="4289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48"/>
      <c r="B57" s="4178"/>
      <c r="C57" s="4315"/>
      <c r="D57" s="4316"/>
      <c r="E57" s="4317"/>
      <c r="F57" s="4288" t="s">
        <v>2041</v>
      </c>
      <c r="G57" s="4289"/>
      <c r="H57" s="4288" t="s">
        <v>2040</v>
      </c>
      <c r="I57" s="4289"/>
      <c r="J57" s="4288" t="s">
        <v>2039</v>
      </c>
      <c r="K57" s="4288"/>
      <c r="L57" s="4287" t="s">
        <v>2038</v>
      </c>
      <c r="M57" s="4289"/>
      <c r="N57" s="4287" t="s">
        <v>2037</v>
      </c>
      <c r="O57" s="4289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315"/>
      <c r="B58" s="4316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306" t="s">
        <v>2036</v>
      </c>
      <c r="B59" s="4307"/>
      <c r="C59" s="1711">
        <f>SUM(D59+E59)</f>
        <v>38</v>
      </c>
      <c r="D59" s="1710">
        <f>SUM(F59+H59+J59+L59+N59)</f>
        <v>20</v>
      </c>
      <c r="E59" s="1338">
        <f>SUM(G59+I59+K59+M59+O59)</f>
        <v>18</v>
      </c>
      <c r="F59" s="1709">
        <v>6</v>
      </c>
      <c r="G59" s="1322">
        <v>8</v>
      </c>
      <c r="H59" s="1709">
        <v>11</v>
      </c>
      <c r="I59" s="1322">
        <v>5</v>
      </c>
      <c r="J59" s="1709">
        <v>3</v>
      </c>
      <c r="K59" s="1708">
        <v>3</v>
      </c>
      <c r="L59" s="1324">
        <v>0</v>
      </c>
      <c r="M59" s="1322">
        <v>2</v>
      </c>
      <c r="N59" s="1324">
        <v>0</v>
      </c>
      <c r="O59" s="1322">
        <v>0</v>
      </c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308" t="s">
        <v>1736</v>
      </c>
      <c r="B60" s="4308"/>
      <c r="C60" s="1702">
        <f>SUM(D60+E60)</f>
        <v>23</v>
      </c>
      <c r="D60" s="1707">
        <f t="shared" ref="D60:E62" si="8">SUM(F60+H60+J60)</f>
        <v>15</v>
      </c>
      <c r="E60" s="1701">
        <f t="shared" si="8"/>
        <v>8</v>
      </c>
      <c r="F60" s="1706">
        <v>6</v>
      </c>
      <c r="G60" s="145">
        <v>5</v>
      </c>
      <c r="H60" s="115">
        <v>8</v>
      </c>
      <c r="I60" s="145">
        <v>3</v>
      </c>
      <c r="J60" s="115">
        <v>1</v>
      </c>
      <c r="K60" s="195">
        <v>0</v>
      </c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310" t="s">
        <v>2035</v>
      </c>
      <c r="B61" s="4311"/>
      <c r="C61" s="1704">
        <f>SUM(D61+E61)</f>
        <v>10</v>
      </c>
      <c r="D61" s="1260">
        <f t="shared" si="8"/>
        <v>4</v>
      </c>
      <c r="E61" s="196">
        <f t="shared" si="8"/>
        <v>6</v>
      </c>
      <c r="F61" s="184">
        <v>0</v>
      </c>
      <c r="G61" s="137">
        <v>2</v>
      </c>
      <c r="H61" s="152">
        <v>2</v>
      </c>
      <c r="I61" s="137">
        <v>2</v>
      </c>
      <c r="J61" s="152">
        <v>2</v>
      </c>
      <c r="K61" s="197">
        <v>2</v>
      </c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69" t="s">
        <v>2034</v>
      </c>
      <c r="B62" s="4169"/>
      <c r="C62" s="1702">
        <f>SUM(D62+E62)</f>
        <v>2</v>
      </c>
      <c r="D62" s="1193">
        <f t="shared" si="8"/>
        <v>1</v>
      </c>
      <c r="E62" s="1701">
        <f t="shared" si="8"/>
        <v>1</v>
      </c>
      <c r="F62" s="1700">
        <v>0</v>
      </c>
      <c r="G62" s="1699">
        <v>1</v>
      </c>
      <c r="H62" s="1698">
        <v>1</v>
      </c>
      <c r="I62" s="1699">
        <v>0</v>
      </c>
      <c r="J62" s="1698">
        <v>0</v>
      </c>
      <c r="K62" s="1697">
        <v>0</v>
      </c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309" t="s">
        <v>2033</v>
      </c>
      <c r="B63" s="4309"/>
      <c r="C63" s="1696">
        <f>SUM(D63+E63)</f>
        <v>2</v>
      </c>
      <c r="D63" s="1695">
        <f>SUM(J63+L63+N63)</f>
        <v>0</v>
      </c>
      <c r="E63" s="1209">
        <f>SUM(K63+M63+O63)</f>
        <v>2</v>
      </c>
      <c r="F63" s="1694"/>
      <c r="G63" s="1446"/>
      <c r="H63" s="1694"/>
      <c r="I63" s="1446"/>
      <c r="J63" s="1693">
        <v>0</v>
      </c>
      <c r="K63" s="1625">
        <v>1</v>
      </c>
      <c r="L63" s="1319">
        <v>0</v>
      </c>
      <c r="M63" s="1692">
        <v>1</v>
      </c>
      <c r="N63" s="1445">
        <v>0</v>
      </c>
      <c r="O63" s="1317">
        <v>0</v>
      </c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90" t="s">
        <v>2030</v>
      </c>
      <c r="B66" s="4290"/>
      <c r="C66" s="4290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91"/>
      <c r="B67" s="4291"/>
      <c r="C67" s="4291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92" t="s">
        <v>27</v>
      </c>
      <c r="B68" s="4292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93" t="s">
        <v>2029</v>
      </c>
      <c r="B69" s="4293"/>
      <c r="C69" s="104">
        <v>0</v>
      </c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94" t="s">
        <v>2008</v>
      </c>
      <c r="B70" s="4294"/>
      <c r="C70" s="138">
        <v>0</v>
      </c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94" t="s">
        <v>2010</v>
      </c>
      <c r="B71" s="4294"/>
      <c r="C71" s="138">
        <v>0</v>
      </c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95" t="s">
        <v>2009</v>
      </c>
      <c r="B72" s="4295"/>
      <c r="C72" s="98">
        <v>0</v>
      </c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87" t="s">
        <v>52</v>
      </c>
      <c r="B74" s="4289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302" t="s">
        <v>2026</v>
      </c>
      <c r="B75" s="4303"/>
      <c r="C75" s="1685">
        <v>6</v>
      </c>
      <c r="D75" s="1685">
        <v>4</v>
      </c>
      <c r="E75" s="1685">
        <v>4</v>
      </c>
      <c r="F75" s="3564"/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84" t="s">
        <v>36</v>
      </c>
      <c r="B77" s="4285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85" t="s">
        <v>2020</v>
      </c>
      <c r="B78" s="3088" t="s">
        <v>2019</v>
      </c>
      <c r="C78" s="1294">
        <v>2</v>
      </c>
      <c r="D78" s="1680"/>
      <c r="E78" s="1294">
        <v>0</v>
      </c>
      <c r="F78" s="1294">
        <v>0</v>
      </c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79"/>
      <c r="B79" s="1678" t="s">
        <v>2018</v>
      </c>
      <c r="C79" s="110">
        <v>0</v>
      </c>
      <c r="D79" s="1416"/>
      <c r="E79" s="110">
        <v>0</v>
      </c>
      <c r="F79" s="110">
        <v>0</v>
      </c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86" t="s">
        <v>2017</v>
      </c>
      <c r="B80" s="1677" t="s">
        <v>2016</v>
      </c>
      <c r="C80" s="872">
        <v>21</v>
      </c>
      <c r="D80" s="872">
        <v>0</v>
      </c>
      <c r="E80" s="1495"/>
      <c r="F80" s="1294">
        <v>0</v>
      </c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11"/>
      <c r="B81" s="465" t="s">
        <v>2015</v>
      </c>
      <c r="C81" s="98">
        <v>6</v>
      </c>
      <c r="D81" s="98">
        <v>0</v>
      </c>
      <c r="E81" s="143"/>
      <c r="F81" s="98">
        <v>0</v>
      </c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299" t="s">
        <v>2013</v>
      </c>
      <c r="B83" s="4285"/>
      <c r="C83" s="4287" t="s">
        <v>27</v>
      </c>
      <c r="D83" s="4288"/>
      <c r="E83" s="4289"/>
      <c r="F83" s="4287" t="s">
        <v>2012</v>
      </c>
      <c r="G83" s="4289"/>
      <c r="H83" s="4287" t="s">
        <v>2011</v>
      </c>
      <c r="I83" s="4289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61"/>
      <c r="B84" s="4196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87" t="s">
        <v>27</v>
      </c>
      <c r="B85" s="4289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97" t="s">
        <v>2010</v>
      </c>
      <c r="B86" s="4298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>
        <v>0</v>
      </c>
      <c r="G86" s="1537">
        <v>0</v>
      </c>
      <c r="H86" s="1341">
        <v>0</v>
      </c>
      <c r="I86" s="1537">
        <v>0</v>
      </c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96" t="s">
        <v>2009</v>
      </c>
      <c r="B87" s="4221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>
        <v>0</v>
      </c>
      <c r="G87" s="164">
        <v>0</v>
      </c>
      <c r="H87" s="144">
        <v>0</v>
      </c>
      <c r="I87" s="164">
        <v>0</v>
      </c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96" t="s">
        <v>2008</v>
      </c>
      <c r="B88" s="4221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>
        <v>0</v>
      </c>
      <c r="G88" s="165">
        <v>0</v>
      </c>
      <c r="H88" s="125">
        <v>0</v>
      </c>
      <c r="I88" s="165">
        <v>0</v>
      </c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300" t="s">
        <v>2007</v>
      </c>
      <c r="B89" s="4301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>
        <v>0</v>
      </c>
      <c r="G89" s="193">
        <v>0</v>
      </c>
      <c r="H89" s="153">
        <v>0</v>
      </c>
      <c r="I89" s="193">
        <v>0</v>
      </c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304" t="s">
        <v>2006</v>
      </c>
      <c r="B90" s="4305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>
        <v>0</v>
      </c>
      <c r="G90" s="142">
        <v>0</v>
      </c>
      <c r="H90" s="140">
        <v>0</v>
      </c>
      <c r="I90" s="142">
        <v>0</v>
      </c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83" t="s">
        <v>2005</v>
      </c>
      <c r="B91" s="4283"/>
      <c r="C91" s="4283"/>
      <c r="D91" s="4283"/>
      <c r="E91" s="4283"/>
      <c r="F91" s="4283"/>
      <c r="G91" s="4283"/>
      <c r="H91" s="4283"/>
      <c r="I91" s="4283"/>
      <c r="J91" s="4283"/>
      <c r="K91" s="4283"/>
      <c r="L91" s="4283"/>
      <c r="M91" s="4283"/>
      <c r="N91" s="4283"/>
      <c r="O91" s="4283"/>
      <c r="P91" s="4283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67" t="s">
        <v>2004</v>
      </c>
      <c r="B92" s="4267"/>
      <c r="C92" s="4267"/>
      <c r="D92" s="4267"/>
      <c r="E92" s="4267"/>
      <c r="F92" s="4267"/>
      <c r="G92" s="4267"/>
      <c r="H92" s="4267"/>
      <c r="I92" s="4267"/>
      <c r="J92" s="4267"/>
      <c r="K92" s="4267"/>
      <c r="L92" s="4267"/>
      <c r="M92" s="4267"/>
      <c r="N92" s="4267"/>
      <c r="O92" s="4267"/>
      <c r="P92" s="4267"/>
      <c r="Q92" s="4267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68" t="s">
        <v>35</v>
      </c>
      <c r="B93" s="4264"/>
      <c r="C93" s="4194" t="s">
        <v>1705</v>
      </c>
      <c r="D93" s="4160"/>
      <c r="E93" s="4174"/>
      <c r="F93" s="4271" t="s">
        <v>2</v>
      </c>
      <c r="G93" s="4165"/>
      <c r="H93" s="4165"/>
      <c r="I93" s="4165"/>
      <c r="J93" s="4165"/>
      <c r="K93" s="4165"/>
      <c r="L93" s="4165"/>
      <c r="M93" s="4165"/>
      <c r="N93" s="4165"/>
      <c r="O93" s="4165"/>
      <c r="P93" s="4165"/>
      <c r="Q93" s="4272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69"/>
      <c r="B94" s="4265"/>
      <c r="C94" s="4195"/>
      <c r="D94" s="4161"/>
      <c r="E94" s="4196"/>
      <c r="F94" s="4258" t="s">
        <v>53</v>
      </c>
      <c r="G94" s="4153"/>
      <c r="H94" s="4258" t="s">
        <v>54</v>
      </c>
      <c r="I94" s="4257"/>
      <c r="J94" s="4258" t="s">
        <v>55</v>
      </c>
      <c r="K94" s="4257"/>
      <c r="L94" s="4258" t="s">
        <v>56</v>
      </c>
      <c r="M94" s="4257"/>
      <c r="N94" s="4258" t="s">
        <v>57</v>
      </c>
      <c r="O94" s="4257"/>
      <c r="P94" s="4258" t="s">
        <v>58</v>
      </c>
      <c r="Q94" s="4257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70"/>
      <c r="B95" s="4266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277" t="s">
        <v>2003</v>
      </c>
      <c r="B96" s="4277"/>
      <c r="C96" s="1655">
        <f t="shared" ref="C96:C104" si="11">SUM(D96+E96)</f>
        <v>16</v>
      </c>
      <c r="D96" s="1305">
        <f>+H96+J96+L96+N96+P96</f>
        <v>4</v>
      </c>
      <c r="E96" s="1645">
        <f>+I96+K96+M96+O96+Q96</f>
        <v>12</v>
      </c>
      <c r="F96" s="1654"/>
      <c r="G96" s="1653"/>
      <c r="H96" s="1341">
        <v>0</v>
      </c>
      <c r="I96" s="1311">
        <v>0</v>
      </c>
      <c r="J96" s="1341">
        <v>0</v>
      </c>
      <c r="K96" s="1311">
        <v>1</v>
      </c>
      <c r="L96" s="1341">
        <v>0</v>
      </c>
      <c r="M96" s="1311">
        <v>2</v>
      </c>
      <c r="N96" s="1341">
        <v>0</v>
      </c>
      <c r="O96" s="1311">
        <v>0</v>
      </c>
      <c r="P96" s="1603">
        <v>4</v>
      </c>
      <c r="Q96" s="1311">
        <v>9</v>
      </c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262" t="s">
        <v>2002</v>
      </c>
      <c r="B97" s="4262"/>
      <c r="C97" s="362">
        <f t="shared" si="11"/>
        <v>3</v>
      </c>
      <c r="D97" s="363">
        <f>SUM(J97+L97+N97+P97)</f>
        <v>0</v>
      </c>
      <c r="E97" s="185">
        <f>SUM(K97+M97+O97+Q97)</f>
        <v>3</v>
      </c>
      <c r="F97" s="1344"/>
      <c r="G97" s="1652"/>
      <c r="H97" s="1344"/>
      <c r="I97" s="1443"/>
      <c r="J97" s="125">
        <v>0</v>
      </c>
      <c r="K97" s="137">
        <v>3</v>
      </c>
      <c r="L97" s="125">
        <v>0</v>
      </c>
      <c r="M97" s="137">
        <v>0</v>
      </c>
      <c r="N97" s="125">
        <v>0</v>
      </c>
      <c r="O97" s="137">
        <v>0</v>
      </c>
      <c r="P97" s="184">
        <v>0</v>
      </c>
      <c r="Q97" s="137">
        <v>0</v>
      </c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262" t="s">
        <v>2001</v>
      </c>
      <c r="B98" s="4262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>
        <v>0</v>
      </c>
      <c r="K98" s="154">
        <v>0</v>
      </c>
      <c r="L98" s="153">
        <v>0</v>
      </c>
      <c r="M98" s="154">
        <v>0</v>
      </c>
      <c r="N98" s="153">
        <v>0</v>
      </c>
      <c r="O98" s="154">
        <v>0</v>
      </c>
      <c r="P98" s="189">
        <v>0</v>
      </c>
      <c r="Q98" s="154">
        <v>0</v>
      </c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59" t="s">
        <v>2000</v>
      </c>
      <c r="B99" s="4260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>
        <v>0</v>
      </c>
      <c r="K99" s="154">
        <v>0</v>
      </c>
      <c r="L99" s="153">
        <v>0</v>
      </c>
      <c r="M99" s="154">
        <v>0</v>
      </c>
      <c r="N99" s="153">
        <v>0</v>
      </c>
      <c r="O99" s="154">
        <v>0</v>
      </c>
      <c r="P99" s="189">
        <v>0</v>
      </c>
      <c r="Q99" s="154">
        <v>0</v>
      </c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59" t="s">
        <v>1999</v>
      </c>
      <c r="B100" s="4260"/>
      <c r="C100" s="362">
        <f t="shared" si="11"/>
        <v>0</v>
      </c>
      <c r="D100" s="363">
        <f>+F100+H100</f>
        <v>0</v>
      </c>
      <c r="E100" s="185">
        <f>+G100+I100</f>
        <v>0</v>
      </c>
      <c r="F100" s="153">
        <v>0</v>
      </c>
      <c r="G100" s="948">
        <v>0</v>
      </c>
      <c r="H100" s="153">
        <v>0</v>
      </c>
      <c r="I100" s="193">
        <v>0</v>
      </c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59" t="s">
        <v>1998</v>
      </c>
      <c r="B101" s="4260"/>
      <c r="C101" s="1651">
        <f t="shared" si="11"/>
        <v>0</v>
      </c>
      <c r="D101" s="363">
        <f>+F101+H101</f>
        <v>0</v>
      </c>
      <c r="E101" s="185">
        <f>+G101+I101</f>
        <v>0</v>
      </c>
      <c r="F101" s="153">
        <v>0</v>
      </c>
      <c r="G101" s="948">
        <v>0</v>
      </c>
      <c r="H101" s="153">
        <v>0</v>
      </c>
      <c r="I101" s="193">
        <v>0</v>
      </c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10" t="s">
        <v>1997</v>
      </c>
      <c r="B102" s="1647" t="s">
        <v>1933</v>
      </c>
      <c r="C102" s="1646">
        <f t="shared" si="11"/>
        <v>19</v>
      </c>
      <c r="D102" s="936">
        <f t="shared" ref="D102:E104" si="12">SUM(F102+H102+J102+L102+N102+P102)</f>
        <v>4</v>
      </c>
      <c r="E102" s="1645">
        <f t="shared" si="12"/>
        <v>15</v>
      </c>
      <c r="F102" s="1341">
        <v>0</v>
      </c>
      <c r="G102" s="1602">
        <v>0</v>
      </c>
      <c r="H102" s="1341">
        <v>0</v>
      </c>
      <c r="I102" s="1537">
        <v>0</v>
      </c>
      <c r="J102" s="1341">
        <v>0</v>
      </c>
      <c r="K102" s="1311">
        <v>4</v>
      </c>
      <c r="L102" s="1341">
        <v>0</v>
      </c>
      <c r="M102" s="1311">
        <v>2</v>
      </c>
      <c r="N102" s="1341">
        <v>0</v>
      </c>
      <c r="O102" s="1537">
        <v>0</v>
      </c>
      <c r="P102" s="1341">
        <v>4</v>
      </c>
      <c r="Q102" s="1537">
        <v>9</v>
      </c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59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>
        <v>0</v>
      </c>
      <c r="G103" s="948">
        <v>0</v>
      </c>
      <c r="H103" s="153">
        <v>0</v>
      </c>
      <c r="I103" s="193">
        <v>0</v>
      </c>
      <c r="J103" s="153">
        <v>0</v>
      </c>
      <c r="K103" s="154">
        <v>0</v>
      </c>
      <c r="L103" s="153">
        <v>0</v>
      </c>
      <c r="M103" s="154">
        <v>0</v>
      </c>
      <c r="N103" s="153">
        <v>0</v>
      </c>
      <c r="O103" s="193">
        <v>0</v>
      </c>
      <c r="P103" s="153">
        <v>0</v>
      </c>
      <c r="Q103" s="193">
        <v>0</v>
      </c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11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>
        <v>0</v>
      </c>
      <c r="G104" s="203">
        <v>0</v>
      </c>
      <c r="H104" s="140">
        <v>0</v>
      </c>
      <c r="I104" s="142">
        <v>0</v>
      </c>
      <c r="J104" s="140">
        <v>0</v>
      </c>
      <c r="K104" s="116">
        <v>0</v>
      </c>
      <c r="L104" s="140">
        <v>0</v>
      </c>
      <c r="M104" s="116">
        <v>0</v>
      </c>
      <c r="N104" s="140">
        <v>0</v>
      </c>
      <c r="O104" s="142">
        <v>0</v>
      </c>
      <c r="P104" s="140">
        <v>0</v>
      </c>
      <c r="Q104" s="142">
        <v>0</v>
      </c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59" t="s">
        <v>46</v>
      </c>
      <c r="B106" s="4159" t="s">
        <v>1964</v>
      </c>
      <c r="C106" s="4177" t="s">
        <v>1143</v>
      </c>
      <c r="D106" s="4178"/>
      <c r="E106" s="4179"/>
      <c r="F106" s="4279" t="s">
        <v>2</v>
      </c>
      <c r="G106" s="4279"/>
      <c r="H106" s="4279"/>
      <c r="I106" s="4279"/>
      <c r="J106" s="4279"/>
      <c r="K106" s="4279"/>
      <c r="L106" s="4279"/>
      <c r="M106" s="4279"/>
      <c r="N106" s="4279"/>
      <c r="O106" s="4279"/>
      <c r="P106" s="4279"/>
      <c r="Q106" s="4279"/>
      <c r="R106" s="4279"/>
      <c r="S106" s="4279"/>
      <c r="T106" s="4280"/>
      <c r="U106" s="4280"/>
      <c r="V106" s="4279"/>
      <c r="W106" s="4279"/>
      <c r="X106" s="4279"/>
      <c r="Y106" s="4279"/>
      <c r="Z106" s="4279"/>
      <c r="AA106" s="4266"/>
    </row>
    <row r="107" spans="1:130" ht="16.350000000000001" customHeight="1" x14ac:dyDescent="0.25">
      <c r="A107" s="4159"/>
      <c r="B107" s="4159"/>
      <c r="C107" s="4195"/>
      <c r="D107" s="4161"/>
      <c r="E107" s="4196"/>
      <c r="F107" s="4153" t="s">
        <v>1993</v>
      </c>
      <c r="G107" s="4257"/>
      <c r="H107" s="4258" t="s">
        <v>1928</v>
      </c>
      <c r="I107" s="4257"/>
      <c r="J107" s="4258" t="s">
        <v>1992</v>
      </c>
      <c r="K107" s="4257"/>
      <c r="L107" s="4153" t="s">
        <v>59</v>
      </c>
      <c r="M107" s="4257"/>
      <c r="N107" s="4258" t="s">
        <v>37</v>
      </c>
      <c r="O107" s="4257"/>
      <c r="P107" s="4258" t="s">
        <v>38</v>
      </c>
      <c r="Q107" s="4257"/>
      <c r="R107" s="4258" t="s">
        <v>45</v>
      </c>
      <c r="S107" s="4257"/>
      <c r="T107" s="4258" t="s">
        <v>1991</v>
      </c>
      <c r="U107" s="4257"/>
      <c r="V107" s="4258" t="s">
        <v>1954</v>
      </c>
      <c r="W107" s="4257"/>
      <c r="X107" s="4258" t="s">
        <v>1990</v>
      </c>
      <c r="Y107" s="4257"/>
      <c r="Z107" s="4241" t="s">
        <v>1962</v>
      </c>
      <c r="AA107" s="4278"/>
    </row>
    <row r="108" spans="1:130" ht="16.350000000000001" customHeight="1" x14ac:dyDescent="0.25">
      <c r="A108" s="4211"/>
      <c r="B108" s="4211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73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>
        <v>0</v>
      </c>
      <c r="G109" s="1537">
        <v>0</v>
      </c>
      <c r="H109" s="1341">
        <v>0</v>
      </c>
      <c r="I109" s="1311">
        <v>0</v>
      </c>
      <c r="J109" s="1341">
        <v>0</v>
      </c>
      <c r="K109" s="1311">
        <v>0</v>
      </c>
      <c r="L109" s="1604">
        <v>0</v>
      </c>
      <c r="M109" s="1311">
        <v>0</v>
      </c>
      <c r="N109" s="1341">
        <v>0</v>
      </c>
      <c r="O109" s="1311">
        <v>0</v>
      </c>
      <c r="P109" s="1341">
        <v>0</v>
      </c>
      <c r="Q109" s="1311">
        <v>0</v>
      </c>
      <c r="R109" s="1341">
        <v>0</v>
      </c>
      <c r="S109" s="1311">
        <v>0</v>
      </c>
      <c r="T109" s="1341">
        <v>0</v>
      </c>
      <c r="U109" s="1311">
        <v>0</v>
      </c>
      <c r="V109" s="1603">
        <v>0</v>
      </c>
      <c r="W109" s="1311">
        <v>0</v>
      </c>
      <c r="X109" s="1603">
        <v>0</v>
      </c>
      <c r="Y109" s="1311">
        <v>0</v>
      </c>
      <c r="Z109" s="1602">
        <v>0</v>
      </c>
      <c r="AA109" s="1601">
        <v>0</v>
      </c>
    </row>
    <row r="110" spans="1:130" ht="16.350000000000001" customHeight="1" x14ac:dyDescent="0.25">
      <c r="A110" s="4274"/>
      <c r="B110" s="975" t="s">
        <v>1980</v>
      </c>
      <c r="C110" s="3280">
        <f t="shared" si="13"/>
        <v>2</v>
      </c>
      <c r="D110" s="3281">
        <f t="shared" si="14"/>
        <v>2</v>
      </c>
      <c r="E110" s="1600">
        <f t="shared" si="15"/>
        <v>0</v>
      </c>
      <c r="F110" s="152">
        <v>0</v>
      </c>
      <c r="G110" s="165">
        <v>0</v>
      </c>
      <c r="H110" s="125">
        <v>0</v>
      </c>
      <c r="I110" s="137">
        <v>0</v>
      </c>
      <c r="J110" s="125">
        <v>0</v>
      </c>
      <c r="K110" s="137">
        <v>0</v>
      </c>
      <c r="L110" s="127">
        <v>0</v>
      </c>
      <c r="M110" s="137">
        <v>0</v>
      </c>
      <c r="N110" s="125">
        <v>0</v>
      </c>
      <c r="O110" s="137">
        <v>0</v>
      </c>
      <c r="P110" s="125">
        <v>0</v>
      </c>
      <c r="Q110" s="137">
        <v>0</v>
      </c>
      <c r="R110" s="125">
        <v>0</v>
      </c>
      <c r="S110" s="137">
        <v>0</v>
      </c>
      <c r="T110" s="125">
        <v>2</v>
      </c>
      <c r="U110" s="137">
        <v>0</v>
      </c>
      <c r="V110" s="184">
        <v>0</v>
      </c>
      <c r="W110" s="137">
        <v>0</v>
      </c>
      <c r="X110" s="184">
        <v>0</v>
      </c>
      <c r="Y110" s="137">
        <v>0</v>
      </c>
      <c r="Z110" s="1623">
        <v>0</v>
      </c>
      <c r="AA110" s="1622">
        <v>0</v>
      </c>
    </row>
    <row r="111" spans="1:130" ht="16.350000000000001" customHeight="1" x14ac:dyDescent="0.25">
      <c r="A111" s="4274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>
        <v>0</v>
      </c>
      <c r="G111" s="165">
        <v>0</v>
      </c>
      <c r="H111" s="125">
        <v>0</v>
      </c>
      <c r="I111" s="137">
        <v>0</v>
      </c>
      <c r="J111" s="125">
        <v>0</v>
      </c>
      <c r="K111" s="137">
        <v>0</v>
      </c>
      <c r="L111" s="127">
        <v>0</v>
      </c>
      <c r="M111" s="137">
        <v>0</v>
      </c>
      <c r="N111" s="125">
        <v>0</v>
      </c>
      <c r="O111" s="137">
        <v>0</v>
      </c>
      <c r="P111" s="125">
        <v>0</v>
      </c>
      <c r="Q111" s="137">
        <v>0</v>
      </c>
      <c r="R111" s="125">
        <v>0</v>
      </c>
      <c r="S111" s="137">
        <v>0</v>
      </c>
      <c r="T111" s="125">
        <v>0</v>
      </c>
      <c r="U111" s="137">
        <v>0</v>
      </c>
      <c r="V111" s="184">
        <v>0</v>
      </c>
      <c r="W111" s="137">
        <v>0</v>
      </c>
      <c r="X111" s="184">
        <v>0</v>
      </c>
      <c r="Y111" s="137">
        <v>0</v>
      </c>
      <c r="Z111" s="1623">
        <v>0</v>
      </c>
      <c r="AA111" s="1622">
        <v>0</v>
      </c>
    </row>
    <row r="112" spans="1:130" ht="16.350000000000001" customHeight="1" x14ac:dyDescent="0.25">
      <c r="A112" s="4275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>
        <v>0</v>
      </c>
      <c r="G112" s="165">
        <v>0</v>
      </c>
      <c r="H112" s="125">
        <v>0</v>
      </c>
      <c r="I112" s="137">
        <v>0</v>
      </c>
      <c r="J112" s="125">
        <v>0</v>
      </c>
      <c r="K112" s="137">
        <v>0</v>
      </c>
      <c r="L112" s="127">
        <v>0</v>
      </c>
      <c r="M112" s="137">
        <v>0</v>
      </c>
      <c r="N112" s="125">
        <v>0</v>
      </c>
      <c r="O112" s="137">
        <v>0</v>
      </c>
      <c r="P112" s="125">
        <v>0</v>
      </c>
      <c r="Q112" s="137">
        <v>0</v>
      </c>
      <c r="R112" s="125">
        <v>0</v>
      </c>
      <c r="S112" s="137">
        <v>0</v>
      </c>
      <c r="T112" s="125">
        <v>0</v>
      </c>
      <c r="U112" s="137">
        <v>0</v>
      </c>
      <c r="V112" s="184">
        <v>0</v>
      </c>
      <c r="W112" s="137">
        <v>0</v>
      </c>
      <c r="X112" s="184">
        <v>0</v>
      </c>
      <c r="Y112" s="137">
        <v>0</v>
      </c>
      <c r="Z112" s="1623">
        <v>0</v>
      </c>
      <c r="AA112" s="1622">
        <v>0</v>
      </c>
    </row>
    <row r="113" spans="1:27" ht="16.350000000000001" customHeight="1" x14ac:dyDescent="0.25">
      <c r="A113" s="4276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>
        <v>0</v>
      </c>
      <c r="G113" s="142">
        <v>0</v>
      </c>
      <c r="H113" s="140">
        <v>0</v>
      </c>
      <c r="I113" s="116">
        <v>0</v>
      </c>
      <c r="J113" s="140">
        <v>0</v>
      </c>
      <c r="K113" s="116">
        <v>0</v>
      </c>
      <c r="L113" s="203">
        <v>0</v>
      </c>
      <c r="M113" s="116">
        <v>0</v>
      </c>
      <c r="N113" s="140">
        <v>0</v>
      </c>
      <c r="O113" s="116">
        <v>0</v>
      </c>
      <c r="P113" s="140">
        <v>0</v>
      </c>
      <c r="Q113" s="116">
        <v>0</v>
      </c>
      <c r="R113" s="140">
        <v>0</v>
      </c>
      <c r="S113" s="116">
        <v>0</v>
      </c>
      <c r="T113" s="140">
        <v>0</v>
      </c>
      <c r="U113" s="116">
        <v>0</v>
      </c>
      <c r="V113" s="186">
        <v>0</v>
      </c>
      <c r="W113" s="116">
        <v>0</v>
      </c>
      <c r="X113" s="186">
        <v>0</v>
      </c>
      <c r="Y113" s="116">
        <v>0</v>
      </c>
      <c r="Z113" s="1626">
        <v>0</v>
      </c>
      <c r="AA113" s="1625">
        <v>0</v>
      </c>
    </row>
    <row r="114" spans="1:27" ht="16.350000000000001" customHeight="1" x14ac:dyDescent="0.25">
      <c r="A114" s="4273" t="s">
        <v>1988</v>
      </c>
      <c r="B114" s="3224" t="s">
        <v>1981</v>
      </c>
      <c r="C114" s="1578">
        <f t="shared" si="13"/>
        <v>1</v>
      </c>
      <c r="D114" s="3249">
        <f t="shared" si="14"/>
        <v>0</v>
      </c>
      <c r="E114" s="3250">
        <f t="shared" si="15"/>
        <v>1</v>
      </c>
      <c r="F114" s="1538">
        <v>0</v>
      </c>
      <c r="G114" s="1537">
        <v>0</v>
      </c>
      <c r="H114" s="1341">
        <v>0</v>
      </c>
      <c r="I114" s="1311">
        <v>0</v>
      </c>
      <c r="J114" s="1341">
        <v>0</v>
      </c>
      <c r="K114" s="1311">
        <v>0</v>
      </c>
      <c r="L114" s="1604">
        <v>0</v>
      </c>
      <c r="M114" s="1311">
        <v>0</v>
      </c>
      <c r="N114" s="1341">
        <v>0</v>
      </c>
      <c r="O114" s="1311">
        <v>0</v>
      </c>
      <c r="P114" s="1341">
        <v>0</v>
      </c>
      <c r="Q114" s="1311">
        <v>0</v>
      </c>
      <c r="R114" s="1341">
        <v>0</v>
      </c>
      <c r="S114" s="1311">
        <v>0</v>
      </c>
      <c r="T114" s="1341">
        <v>0</v>
      </c>
      <c r="U114" s="1311">
        <v>1</v>
      </c>
      <c r="V114" s="1603">
        <v>0</v>
      </c>
      <c r="W114" s="1311">
        <v>0</v>
      </c>
      <c r="X114" s="1603">
        <v>0</v>
      </c>
      <c r="Y114" s="1311">
        <v>0</v>
      </c>
      <c r="Z114" s="1602">
        <v>0</v>
      </c>
      <c r="AA114" s="1601">
        <v>0</v>
      </c>
    </row>
    <row r="115" spans="1:27" ht="16.350000000000001" customHeight="1" x14ac:dyDescent="0.25">
      <c r="A115" s="4274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>
        <v>0</v>
      </c>
      <c r="G115" s="165">
        <v>0</v>
      </c>
      <c r="H115" s="125">
        <v>0</v>
      </c>
      <c r="I115" s="137">
        <v>0</v>
      </c>
      <c r="J115" s="125">
        <v>0</v>
      </c>
      <c r="K115" s="137">
        <v>0</v>
      </c>
      <c r="L115" s="127">
        <v>0</v>
      </c>
      <c r="M115" s="137">
        <v>0</v>
      </c>
      <c r="N115" s="125">
        <v>0</v>
      </c>
      <c r="O115" s="137">
        <v>0</v>
      </c>
      <c r="P115" s="125">
        <v>0</v>
      </c>
      <c r="Q115" s="137">
        <v>0</v>
      </c>
      <c r="R115" s="125">
        <v>0</v>
      </c>
      <c r="S115" s="137">
        <v>0</v>
      </c>
      <c r="T115" s="125">
        <v>0</v>
      </c>
      <c r="U115" s="137">
        <v>0</v>
      </c>
      <c r="V115" s="184">
        <v>0</v>
      </c>
      <c r="W115" s="137">
        <v>0</v>
      </c>
      <c r="X115" s="184">
        <v>0</v>
      </c>
      <c r="Y115" s="137">
        <v>0</v>
      </c>
      <c r="Z115" s="1623">
        <v>0</v>
      </c>
      <c r="AA115" s="1622">
        <v>0</v>
      </c>
    </row>
    <row r="116" spans="1:27" ht="16.350000000000001" customHeight="1" x14ac:dyDescent="0.25">
      <c r="A116" s="4274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>
        <v>0</v>
      </c>
      <c r="G116" s="165">
        <v>0</v>
      </c>
      <c r="H116" s="125">
        <v>0</v>
      </c>
      <c r="I116" s="137">
        <v>0</v>
      </c>
      <c r="J116" s="125">
        <v>0</v>
      </c>
      <c r="K116" s="137">
        <v>0</v>
      </c>
      <c r="L116" s="127">
        <v>0</v>
      </c>
      <c r="M116" s="137">
        <v>0</v>
      </c>
      <c r="N116" s="125">
        <v>0</v>
      </c>
      <c r="O116" s="137">
        <v>0</v>
      </c>
      <c r="P116" s="125">
        <v>0</v>
      </c>
      <c r="Q116" s="137">
        <v>0</v>
      </c>
      <c r="R116" s="125">
        <v>0</v>
      </c>
      <c r="S116" s="137">
        <v>0</v>
      </c>
      <c r="T116" s="125">
        <v>0</v>
      </c>
      <c r="U116" s="137">
        <v>0</v>
      </c>
      <c r="V116" s="184">
        <v>0</v>
      </c>
      <c r="W116" s="137">
        <v>0</v>
      </c>
      <c r="X116" s="184">
        <v>0</v>
      </c>
      <c r="Y116" s="137">
        <v>0</v>
      </c>
      <c r="Z116" s="1623">
        <v>0</v>
      </c>
      <c r="AA116" s="1622">
        <v>0</v>
      </c>
    </row>
    <row r="117" spans="1:27" ht="16.350000000000001" customHeight="1" x14ac:dyDescent="0.25">
      <c r="A117" s="4275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>
        <v>0</v>
      </c>
      <c r="G117" s="165">
        <v>0</v>
      </c>
      <c r="H117" s="125">
        <v>0</v>
      </c>
      <c r="I117" s="137">
        <v>0</v>
      </c>
      <c r="J117" s="125">
        <v>0</v>
      </c>
      <c r="K117" s="137">
        <v>0</v>
      </c>
      <c r="L117" s="127">
        <v>0</v>
      </c>
      <c r="M117" s="137">
        <v>0</v>
      </c>
      <c r="N117" s="125">
        <v>0</v>
      </c>
      <c r="O117" s="137">
        <v>0</v>
      </c>
      <c r="P117" s="125">
        <v>0</v>
      </c>
      <c r="Q117" s="137">
        <v>0</v>
      </c>
      <c r="R117" s="125">
        <v>0</v>
      </c>
      <c r="S117" s="137">
        <v>0</v>
      </c>
      <c r="T117" s="125">
        <v>0</v>
      </c>
      <c r="U117" s="137">
        <v>0</v>
      </c>
      <c r="V117" s="184">
        <v>0</v>
      </c>
      <c r="W117" s="137">
        <v>0</v>
      </c>
      <c r="X117" s="184">
        <v>0</v>
      </c>
      <c r="Y117" s="137">
        <v>0</v>
      </c>
      <c r="Z117" s="1623">
        <v>0</v>
      </c>
      <c r="AA117" s="1622">
        <v>0</v>
      </c>
    </row>
    <row r="118" spans="1:27" ht="16.350000000000001" customHeight="1" x14ac:dyDescent="0.25">
      <c r="A118" s="4276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>
        <v>0</v>
      </c>
      <c r="G118" s="142">
        <v>0</v>
      </c>
      <c r="H118" s="140">
        <v>0</v>
      </c>
      <c r="I118" s="116">
        <v>0</v>
      </c>
      <c r="J118" s="140">
        <v>0</v>
      </c>
      <c r="K118" s="116">
        <v>0</v>
      </c>
      <c r="L118" s="203">
        <v>0</v>
      </c>
      <c r="M118" s="116">
        <v>0</v>
      </c>
      <c r="N118" s="140">
        <v>0</v>
      </c>
      <c r="O118" s="116">
        <v>0</v>
      </c>
      <c r="P118" s="140">
        <v>0</v>
      </c>
      <c r="Q118" s="116">
        <v>0</v>
      </c>
      <c r="R118" s="140">
        <v>0</v>
      </c>
      <c r="S118" s="116">
        <v>0</v>
      </c>
      <c r="T118" s="140">
        <v>0</v>
      </c>
      <c r="U118" s="116">
        <v>0</v>
      </c>
      <c r="V118" s="186">
        <v>0</v>
      </c>
      <c r="W118" s="116">
        <v>0</v>
      </c>
      <c r="X118" s="186">
        <v>0</v>
      </c>
      <c r="Y118" s="116">
        <v>0</v>
      </c>
      <c r="Z118" s="1626">
        <v>0</v>
      </c>
      <c r="AA118" s="1625">
        <v>0</v>
      </c>
    </row>
    <row r="119" spans="1:27" ht="16.350000000000001" customHeight="1" x14ac:dyDescent="0.25">
      <c r="A119" s="4210" t="s">
        <v>1987</v>
      </c>
      <c r="B119" s="3224" t="s">
        <v>1981</v>
      </c>
      <c r="C119" s="1578">
        <f t="shared" si="13"/>
        <v>1</v>
      </c>
      <c r="D119" s="3249">
        <f t="shared" si="14"/>
        <v>1</v>
      </c>
      <c r="E119" s="3250">
        <f t="shared" si="15"/>
        <v>0</v>
      </c>
      <c r="F119" s="1538">
        <v>0</v>
      </c>
      <c r="G119" s="1537">
        <v>0</v>
      </c>
      <c r="H119" s="1341">
        <v>0</v>
      </c>
      <c r="I119" s="1311">
        <v>0</v>
      </c>
      <c r="J119" s="1341">
        <v>0</v>
      </c>
      <c r="K119" s="1311">
        <v>0</v>
      </c>
      <c r="L119" s="1604">
        <v>0</v>
      </c>
      <c r="M119" s="1311">
        <v>0</v>
      </c>
      <c r="N119" s="1341">
        <v>0</v>
      </c>
      <c r="O119" s="1311">
        <v>0</v>
      </c>
      <c r="P119" s="1341">
        <v>0</v>
      </c>
      <c r="Q119" s="1311">
        <v>0</v>
      </c>
      <c r="R119" s="1341">
        <v>0</v>
      </c>
      <c r="S119" s="1311">
        <v>0</v>
      </c>
      <c r="T119" s="1341">
        <v>1</v>
      </c>
      <c r="U119" s="1311">
        <v>0</v>
      </c>
      <c r="V119" s="1603">
        <v>0</v>
      </c>
      <c r="W119" s="1311">
        <v>0</v>
      </c>
      <c r="X119" s="1603">
        <v>0</v>
      </c>
      <c r="Y119" s="1311">
        <v>0</v>
      </c>
      <c r="Z119" s="1602">
        <v>0</v>
      </c>
      <c r="AA119" s="1601">
        <v>0</v>
      </c>
    </row>
    <row r="120" spans="1:27" ht="16.350000000000001" customHeight="1" x14ac:dyDescent="0.25">
      <c r="A120" s="4159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>
        <v>0</v>
      </c>
      <c r="G120" s="165">
        <v>0</v>
      </c>
      <c r="H120" s="125">
        <v>0</v>
      </c>
      <c r="I120" s="137">
        <v>0</v>
      </c>
      <c r="J120" s="125">
        <v>0</v>
      </c>
      <c r="K120" s="137">
        <v>0</v>
      </c>
      <c r="L120" s="127">
        <v>0</v>
      </c>
      <c r="M120" s="137">
        <v>0</v>
      </c>
      <c r="N120" s="125">
        <v>0</v>
      </c>
      <c r="O120" s="137">
        <v>0</v>
      </c>
      <c r="P120" s="125">
        <v>0</v>
      </c>
      <c r="Q120" s="137">
        <v>0</v>
      </c>
      <c r="R120" s="125">
        <v>0</v>
      </c>
      <c r="S120" s="137">
        <v>0</v>
      </c>
      <c r="T120" s="125">
        <v>0</v>
      </c>
      <c r="U120" s="137">
        <v>0</v>
      </c>
      <c r="V120" s="184">
        <v>0</v>
      </c>
      <c r="W120" s="137">
        <v>0</v>
      </c>
      <c r="X120" s="184">
        <v>0</v>
      </c>
      <c r="Y120" s="137">
        <v>0</v>
      </c>
      <c r="Z120" s="1623">
        <v>0</v>
      </c>
      <c r="AA120" s="1622">
        <v>0</v>
      </c>
    </row>
    <row r="121" spans="1:27" ht="16.350000000000001" customHeight="1" x14ac:dyDescent="0.25">
      <c r="A121" s="4159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>
        <v>0</v>
      </c>
      <c r="G121" s="165">
        <v>0</v>
      </c>
      <c r="H121" s="125">
        <v>0</v>
      </c>
      <c r="I121" s="137">
        <v>0</v>
      </c>
      <c r="J121" s="125">
        <v>0</v>
      </c>
      <c r="K121" s="137">
        <v>0</v>
      </c>
      <c r="L121" s="127">
        <v>0</v>
      </c>
      <c r="M121" s="137">
        <v>0</v>
      </c>
      <c r="N121" s="125">
        <v>0</v>
      </c>
      <c r="O121" s="137">
        <v>0</v>
      </c>
      <c r="P121" s="125">
        <v>0</v>
      </c>
      <c r="Q121" s="137">
        <v>0</v>
      </c>
      <c r="R121" s="125">
        <v>0</v>
      </c>
      <c r="S121" s="137">
        <v>0</v>
      </c>
      <c r="T121" s="125">
        <v>0</v>
      </c>
      <c r="U121" s="137">
        <v>0</v>
      </c>
      <c r="V121" s="184">
        <v>0</v>
      </c>
      <c r="W121" s="137">
        <v>0</v>
      </c>
      <c r="X121" s="184">
        <v>0</v>
      </c>
      <c r="Y121" s="137">
        <v>0</v>
      </c>
      <c r="Z121" s="1623">
        <v>0</v>
      </c>
      <c r="AA121" s="1622">
        <v>0</v>
      </c>
    </row>
    <row r="122" spans="1:27" ht="16.350000000000001" customHeight="1" x14ac:dyDescent="0.25">
      <c r="A122" s="4159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>
        <v>0</v>
      </c>
      <c r="G122" s="165">
        <v>0</v>
      </c>
      <c r="H122" s="125">
        <v>0</v>
      </c>
      <c r="I122" s="137">
        <v>0</v>
      </c>
      <c r="J122" s="125">
        <v>0</v>
      </c>
      <c r="K122" s="137">
        <v>0</v>
      </c>
      <c r="L122" s="127">
        <v>0</v>
      </c>
      <c r="M122" s="137">
        <v>0</v>
      </c>
      <c r="N122" s="125">
        <v>0</v>
      </c>
      <c r="O122" s="137">
        <v>0</v>
      </c>
      <c r="P122" s="125">
        <v>0</v>
      </c>
      <c r="Q122" s="137">
        <v>0</v>
      </c>
      <c r="R122" s="125">
        <v>0</v>
      </c>
      <c r="S122" s="137">
        <v>0</v>
      </c>
      <c r="T122" s="125">
        <v>0</v>
      </c>
      <c r="U122" s="137">
        <v>0</v>
      </c>
      <c r="V122" s="184">
        <v>0</v>
      </c>
      <c r="W122" s="137">
        <v>0</v>
      </c>
      <c r="X122" s="184">
        <v>0</v>
      </c>
      <c r="Y122" s="137">
        <v>0</v>
      </c>
      <c r="Z122" s="1623">
        <v>0</v>
      </c>
      <c r="AA122" s="1622">
        <v>0</v>
      </c>
    </row>
    <row r="123" spans="1:27" ht="16.350000000000001" customHeight="1" x14ac:dyDescent="0.25">
      <c r="A123" s="4211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>
        <v>0</v>
      </c>
      <c r="G123" s="142">
        <v>0</v>
      </c>
      <c r="H123" s="140">
        <v>0</v>
      </c>
      <c r="I123" s="116">
        <v>0</v>
      </c>
      <c r="J123" s="140">
        <v>0</v>
      </c>
      <c r="K123" s="116">
        <v>0</v>
      </c>
      <c r="L123" s="203">
        <v>0</v>
      </c>
      <c r="M123" s="116">
        <v>0</v>
      </c>
      <c r="N123" s="140">
        <v>0</v>
      </c>
      <c r="O123" s="116">
        <v>0</v>
      </c>
      <c r="P123" s="140">
        <v>0</v>
      </c>
      <c r="Q123" s="116">
        <v>0</v>
      </c>
      <c r="R123" s="140">
        <v>0</v>
      </c>
      <c r="S123" s="116">
        <v>0</v>
      </c>
      <c r="T123" s="140">
        <v>0</v>
      </c>
      <c r="U123" s="116">
        <v>0</v>
      </c>
      <c r="V123" s="186">
        <v>0</v>
      </c>
      <c r="W123" s="116">
        <v>0</v>
      </c>
      <c r="X123" s="186">
        <v>0</v>
      </c>
      <c r="Y123" s="116">
        <v>0</v>
      </c>
      <c r="Z123" s="1626">
        <v>0</v>
      </c>
      <c r="AA123" s="1625">
        <v>0</v>
      </c>
    </row>
    <row r="124" spans="1:27" ht="16.350000000000001" customHeight="1" x14ac:dyDescent="0.25">
      <c r="A124" s="4273" t="s">
        <v>1986</v>
      </c>
      <c r="B124" s="3224" t="s">
        <v>1981</v>
      </c>
      <c r="C124" s="1578">
        <f t="shared" si="13"/>
        <v>1</v>
      </c>
      <c r="D124" s="3249">
        <f t="shared" si="14"/>
        <v>1</v>
      </c>
      <c r="E124" s="3250">
        <f t="shared" si="15"/>
        <v>0</v>
      </c>
      <c r="F124" s="1538">
        <v>0</v>
      </c>
      <c r="G124" s="1537">
        <v>0</v>
      </c>
      <c r="H124" s="1341">
        <v>0</v>
      </c>
      <c r="I124" s="1311">
        <v>0</v>
      </c>
      <c r="J124" s="1341">
        <v>0</v>
      </c>
      <c r="K124" s="1311">
        <v>0</v>
      </c>
      <c r="L124" s="1604">
        <v>0</v>
      </c>
      <c r="M124" s="1311">
        <v>0</v>
      </c>
      <c r="N124" s="1341">
        <v>0</v>
      </c>
      <c r="O124" s="1311">
        <v>0</v>
      </c>
      <c r="P124" s="1341">
        <v>0</v>
      </c>
      <c r="Q124" s="1311">
        <v>0</v>
      </c>
      <c r="R124" s="1341">
        <v>0</v>
      </c>
      <c r="S124" s="1311">
        <v>0</v>
      </c>
      <c r="T124" s="1341">
        <v>1</v>
      </c>
      <c r="U124" s="1311">
        <v>0</v>
      </c>
      <c r="V124" s="1603">
        <v>0</v>
      </c>
      <c r="W124" s="1311">
        <v>0</v>
      </c>
      <c r="X124" s="1603">
        <v>0</v>
      </c>
      <c r="Y124" s="1311">
        <v>0</v>
      </c>
      <c r="Z124" s="1602">
        <v>0</v>
      </c>
      <c r="AA124" s="1601">
        <v>0</v>
      </c>
    </row>
    <row r="125" spans="1:27" ht="16.350000000000001" customHeight="1" x14ac:dyDescent="0.25">
      <c r="A125" s="4274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>
        <v>0</v>
      </c>
      <c r="G125" s="165">
        <v>0</v>
      </c>
      <c r="H125" s="125">
        <v>0</v>
      </c>
      <c r="I125" s="137">
        <v>0</v>
      </c>
      <c r="J125" s="125">
        <v>0</v>
      </c>
      <c r="K125" s="137">
        <v>0</v>
      </c>
      <c r="L125" s="127">
        <v>0</v>
      </c>
      <c r="M125" s="137">
        <v>0</v>
      </c>
      <c r="N125" s="125">
        <v>0</v>
      </c>
      <c r="O125" s="137">
        <v>0</v>
      </c>
      <c r="P125" s="125">
        <v>0</v>
      </c>
      <c r="Q125" s="137">
        <v>0</v>
      </c>
      <c r="R125" s="125">
        <v>0</v>
      </c>
      <c r="S125" s="137">
        <v>0</v>
      </c>
      <c r="T125" s="125">
        <v>0</v>
      </c>
      <c r="U125" s="137">
        <v>0</v>
      </c>
      <c r="V125" s="184">
        <v>0</v>
      </c>
      <c r="W125" s="137">
        <v>0</v>
      </c>
      <c r="X125" s="184">
        <v>0</v>
      </c>
      <c r="Y125" s="137">
        <v>0</v>
      </c>
      <c r="Z125" s="1623">
        <v>0</v>
      </c>
      <c r="AA125" s="1622">
        <v>0</v>
      </c>
    </row>
    <row r="126" spans="1:27" ht="16.350000000000001" customHeight="1" x14ac:dyDescent="0.25">
      <c r="A126" s="4274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>
        <v>0</v>
      </c>
      <c r="G126" s="165">
        <v>0</v>
      </c>
      <c r="H126" s="125">
        <v>0</v>
      </c>
      <c r="I126" s="137">
        <v>0</v>
      </c>
      <c r="J126" s="125">
        <v>0</v>
      </c>
      <c r="K126" s="137">
        <v>0</v>
      </c>
      <c r="L126" s="127">
        <v>0</v>
      </c>
      <c r="M126" s="137">
        <v>0</v>
      </c>
      <c r="N126" s="125">
        <v>0</v>
      </c>
      <c r="O126" s="137">
        <v>0</v>
      </c>
      <c r="P126" s="125">
        <v>0</v>
      </c>
      <c r="Q126" s="137">
        <v>0</v>
      </c>
      <c r="R126" s="125">
        <v>0</v>
      </c>
      <c r="S126" s="137">
        <v>0</v>
      </c>
      <c r="T126" s="125">
        <v>0</v>
      </c>
      <c r="U126" s="137">
        <v>0</v>
      </c>
      <c r="V126" s="184">
        <v>0</v>
      </c>
      <c r="W126" s="137">
        <v>0</v>
      </c>
      <c r="X126" s="184">
        <v>0</v>
      </c>
      <c r="Y126" s="137">
        <v>0</v>
      </c>
      <c r="Z126" s="1623">
        <v>0</v>
      </c>
      <c r="AA126" s="1622">
        <v>0</v>
      </c>
    </row>
    <row r="127" spans="1:27" ht="16.350000000000001" customHeight="1" x14ac:dyDescent="0.25">
      <c r="A127" s="4275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>
        <v>0</v>
      </c>
      <c r="G127" s="165">
        <v>0</v>
      </c>
      <c r="H127" s="125">
        <v>0</v>
      </c>
      <c r="I127" s="137">
        <v>0</v>
      </c>
      <c r="J127" s="125">
        <v>0</v>
      </c>
      <c r="K127" s="137">
        <v>0</v>
      </c>
      <c r="L127" s="127">
        <v>0</v>
      </c>
      <c r="M127" s="137">
        <v>0</v>
      </c>
      <c r="N127" s="125">
        <v>0</v>
      </c>
      <c r="O127" s="137">
        <v>0</v>
      </c>
      <c r="P127" s="125">
        <v>0</v>
      </c>
      <c r="Q127" s="137">
        <v>0</v>
      </c>
      <c r="R127" s="125">
        <v>0</v>
      </c>
      <c r="S127" s="137">
        <v>0</v>
      </c>
      <c r="T127" s="125">
        <v>0</v>
      </c>
      <c r="U127" s="137">
        <v>0</v>
      </c>
      <c r="V127" s="184">
        <v>0</v>
      </c>
      <c r="W127" s="137">
        <v>0</v>
      </c>
      <c r="X127" s="184">
        <v>0</v>
      </c>
      <c r="Y127" s="137">
        <v>0</v>
      </c>
      <c r="Z127" s="1623">
        <v>0</v>
      </c>
      <c r="AA127" s="1622">
        <v>0</v>
      </c>
    </row>
    <row r="128" spans="1:27" ht="16.350000000000001" customHeight="1" x14ac:dyDescent="0.25">
      <c r="A128" s="4276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>
        <v>0</v>
      </c>
      <c r="G128" s="142">
        <v>0</v>
      </c>
      <c r="H128" s="140">
        <v>0</v>
      </c>
      <c r="I128" s="116">
        <v>0</v>
      </c>
      <c r="J128" s="140">
        <v>0</v>
      </c>
      <c r="K128" s="116">
        <v>0</v>
      </c>
      <c r="L128" s="203">
        <v>0</v>
      </c>
      <c r="M128" s="116">
        <v>0</v>
      </c>
      <c r="N128" s="140">
        <v>0</v>
      </c>
      <c r="O128" s="116">
        <v>0</v>
      </c>
      <c r="P128" s="140">
        <v>0</v>
      </c>
      <c r="Q128" s="116">
        <v>0</v>
      </c>
      <c r="R128" s="140">
        <v>0</v>
      </c>
      <c r="S128" s="116">
        <v>0</v>
      </c>
      <c r="T128" s="140">
        <v>0</v>
      </c>
      <c r="U128" s="116">
        <v>0</v>
      </c>
      <c r="V128" s="186">
        <v>0</v>
      </c>
      <c r="W128" s="116">
        <v>0</v>
      </c>
      <c r="X128" s="186">
        <v>0</v>
      </c>
      <c r="Y128" s="116">
        <v>0</v>
      </c>
      <c r="Z128" s="1626">
        <v>0</v>
      </c>
      <c r="AA128" s="1625">
        <v>0</v>
      </c>
    </row>
    <row r="129" spans="1:27" ht="16.350000000000001" customHeight="1" x14ac:dyDescent="0.25">
      <c r="A129" s="4273" t="s">
        <v>1985</v>
      </c>
      <c r="B129" s="3224" t="s">
        <v>1981</v>
      </c>
      <c r="C129" s="1578">
        <f t="shared" si="13"/>
        <v>1</v>
      </c>
      <c r="D129" s="3249">
        <f t="shared" si="14"/>
        <v>1</v>
      </c>
      <c r="E129" s="3250">
        <f t="shared" si="15"/>
        <v>0</v>
      </c>
      <c r="F129" s="1538">
        <v>0</v>
      </c>
      <c r="G129" s="1537">
        <v>0</v>
      </c>
      <c r="H129" s="1341">
        <v>0</v>
      </c>
      <c r="I129" s="1311">
        <v>0</v>
      </c>
      <c r="J129" s="1341">
        <v>0</v>
      </c>
      <c r="K129" s="1311">
        <v>0</v>
      </c>
      <c r="L129" s="1604">
        <v>0</v>
      </c>
      <c r="M129" s="1311">
        <v>0</v>
      </c>
      <c r="N129" s="1341">
        <v>0</v>
      </c>
      <c r="O129" s="1311">
        <v>0</v>
      </c>
      <c r="P129" s="1341">
        <v>0</v>
      </c>
      <c r="Q129" s="1311">
        <v>0</v>
      </c>
      <c r="R129" s="1341">
        <v>0</v>
      </c>
      <c r="S129" s="1311">
        <v>0</v>
      </c>
      <c r="T129" s="1341">
        <v>1</v>
      </c>
      <c r="U129" s="1311">
        <v>0</v>
      </c>
      <c r="V129" s="1603">
        <v>0</v>
      </c>
      <c r="W129" s="1311">
        <v>0</v>
      </c>
      <c r="X129" s="1603">
        <v>0</v>
      </c>
      <c r="Y129" s="1311">
        <v>0</v>
      </c>
      <c r="Z129" s="1602">
        <v>0</v>
      </c>
      <c r="AA129" s="1601">
        <v>0</v>
      </c>
    </row>
    <row r="130" spans="1:27" ht="16.350000000000001" customHeight="1" x14ac:dyDescent="0.25">
      <c r="A130" s="4274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>
        <v>0</v>
      </c>
      <c r="G130" s="165">
        <v>0</v>
      </c>
      <c r="H130" s="125">
        <v>0</v>
      </c>
      <c r="I130" s="137">
        <v>0</v>
      </c>
      <c r="J130" s="125">
        <v>0</v>
      </c>
      <c r="K130" s="137">
        <v>0</v>
      </c>
      <c r="L130" s="127">
        <v>0</v>
      </c>
      <c r="M130" s="137">
        <v>0</v>
      </c>
      <c r="N130" s="125">
        <v>0</v>
      </c>
      <c r="O130" s="137">
        <v>0</v>
      </c>
      <c r="P130" s="125">
        <v>0</v>
      </c>
      <c r="Q130" s="137">
        <v>0</v>
      </c>
      <c r="R130" s="125">
        <v>0</v>
      </c>
      <c r="S130" s="137">
        <v>0</v>
      </c>
      <c r="T130" s="125">
        <v>0</v>
      </c>
      <c r="U130" s="137">
        <v>0</v>
      </c>
      <c r="V130" s="184">
        <v>0</v>
      </c>
      <c r="W130" s="137">
        <v>0</v>
      </c>
      <c r="X130" s="184">
        <v>0</v>
      </c>
      <c r="Y130" s="137">
        <v>0</v>
      </c>
      <c r="Z130" s="1623">
        <v>0</v>
      </c>
      <c r="AA130" s="1622">
        <v>0</v>
      </c>
    </row>
    <row r="131" spans="1:27" ht="16.350000000000001" customHeight="1" x14ac:dyDescent="0.25">
      <c r="A131" s="4274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>
        <v>0</v>
      </c>
      <c r="G131" s="165">
        <v>0</v>
      </c>
      <c r="H131" s="125">
        <v>0</v>
      </c>
      <c r="I131" s="137">
        <v>0</v>
      </c>
      <c r="J131" s="125">
        <v>0</v>
      </c>
      <c r="K131" s="137">
        <v>0</v>
      </c>
      <c r="L131" s="127">
        <v>0</v>
      </c>
      <c r="M131" s="137">
        <v>0</v>
      </c>
      <c r="N131" s="125">
        <v>0</v>
      </c>
      <c r="O131" s="137">
        <v>0</v>
      </c>
      <c r="P131" s="125">
        <v>0</v>
      </c>
      <c r="Q131" s="137">
        <v>0</v>
      </c>
      <c r="R131" s="125">
        <v>0</v>
      </c>
      <c r="S131" s="137">
        <v>0</v>
      </c>
      <c r="T131" s="125">
        <v>0</v>
      </c>
      <c r="U131" s="137">
        <v>0</v>
      </c>
      <c r="V131" s="184">
        <v>0</v>
      </c>
      <c r="W131" s="137">
        <v>0</v>
      </c>
      <c r="X131" s="184">
        <v>0</v>
      </c>
      <c r="Y131" s="137">
        <v>0</v>
      </c>
      <c r="Z131" s="1623">
        <v>0</v>
      </c>
      <c r="AA131" s="1622">
        <v>0</v>
      </c>
    </row>
    <row r="132" spans="1:27" ht="16.350000000000001" customHeight="1" x14ac:dyDescent="0.25">
      <c r="A132" s="4275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>
        <v>0</v>
      </c>
      <c r="G132" s="165">
        <v>0</v>
      </c>
      <c r="H132" s="125">
        <v>0</v>
      </c>
      <c r="I132" s="137">
        <v>0</v>
      </c>
      <c r="J132" s="125">
        <v>0</v>
      </c>
      <c r="K132" s="137">
        <v>0</v>
      </c>
      <c r="L132" s="127">
        <v>0</v>
      </c>
      <c r="M132" s="137">
        <v>0</v>
      </c>
      <c r="N132" s="125">
        <v>0</v>
      </c>
      <c r="O132" s="137">
        <v>0</v>
      </c>
      <c r="P132" s="125">
        <v>0</v>
      </c>
      <c r="Q132" s="137">
        <v>0</v>
      </c>
      <c r="R132" s="125">
        <v>0</v>
      </c>
      <c r="S132" s="137">
        <v>0</v>
      </c>
      <c r="T132" s="125">
        <v>0</v>
      </c>
      <c r="U132" s="137">
        <v>0</v>
      </c>
      <c r="V132" s="184">
        <v>0</v>
      </c>
      <c r="W132" s="137">
        <v>0</v>
      </c>
      <c r="X132" s="184">
        <v>0</v>
      </c>
      <c r="Y132" s="137">
        <v>0</v>
      </c>
      <c r="Z132" s="1623">
        <v>0</v>
      </c>
      <c r="AA132" s="1622">
        <v>0</v>
      </c>
    </row>
    <row r="133" spans="1:27" ht="16.350000000000001" customHeight="1" x14ac:dyDescent="0.25">
      <c r="A133" s="4276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>
        <v>0</v>
      </c>
      <c r="G133" s="142">
        <v>0</v>
      </c>
      <c r="H133" s="140">
        <v>0</v>
      </c>
      <c r="I133" s="116">
        <v>0</v>
      </c>
      <c r="J133" s="140">
        <v>0</v>
      </c>
      <c r="K133" s="116">
        <v>0</v>
      </c>
      <c r="L133" s="203">
        <v>0</v>
      </c>
      <c r="M133" s="116">
        <v>0</v>
      </c>
      <c r="N133" s="140">
        <v>0</v>
      </c>
      <c r="O133" s="116">
        <v>0</v>
      </c>
      <c r="P133" s="140">
        <v>0</v>
      </c>
      <c r="Q133" s="116">
        <v>0</v>
      </c>
      <c r="R133" s="140">
        <v>0</v>
      </c>
      <c r="S133" s="116">
        <v>0</v>
      </c>
      <c r="T133" s="140">
        <v>0</v>
      </c>
      <c r="U133" s="116">
        <v>0</v>
      </c>
      <c r="V133" s="186">
        <v>0</v>
      </c>
      <c r="W133" s="116">
        <v>0</v>
      </c>
      <c r="X133" s="186">
        <v>0</v>
      </c>
      <c r="Y133" s="116">
        <v>0</v>
      </c>
      <c r="Z133" s="1626">
        <v>0</v>
      </c>
      <c r="AA133" s="1625">
        <v>0</v>
      </c>
    </row>
    <row r="134" spans="1:27" ht="16.350000000000001" customHeight="1" x14ac:dyDescent="0.25">
      <c r="A134" s="4210" t="s">
        <v>1984</v>
      </c>
      <c r="B134" s="3224" t="s">
        <v>1981</v>
      </c>
      <c r="C134" s="1578">
        <f t="shared" si="13"/>
        <v>1</v>
      </c>
      <c r="D134" s="3249">
        <f t="shared" si="14"/>
        <v>1</v>
      </c>
      <c r="E134" s="3250">
        <f t="shared" si="15"/>
        <v>0</v>
      </c>
      <c r="F134" s="1538">
        <v>0</v>
      </c>
      <c r="G134" s="1537">
        <v>0</v>
      </c>
      <c r="H134" s="1341">
        <v>0</v>
      </c>
      <c r="I134" s="1311">
        <v>0</v>
      </c>
      <c r="J134" s="1341">
        <v>0</v>
      </c>
      <c r="K134" s="1311">
        <v>0</v>
      </c>
      <c r="L134" s="1604">
        <v>0</v>
      </c>
      <c r="M134" s="1311">
        <v>0</v>
      </c>
      <c r="N134" s="1341">
        <v>0</v>
      </c>
      <c r="O134" s="1311">
        <v>0</v>
      </c>
      <c r="P134" s="1341">
        <v>0</v>
      </c>
      <c r="Q134" s="1311">
        <v>0</v>
      </c>
      <c r="R134" s="1341">
        <v>0</v>
      </c>
      <c r="S134" s="1311">
        <v>0</v>
      </c>
      <c r="T134" s="1341">
        <v>1</v>
      </c>
      <c r="U134" s="1311">
        <v>0</v>
      </c>
      <c r="V134" s="1603">
        <v>0</v>
      </c>
      <c r="W134" s="1311">
        <v>0</v>
      </c>
      <c r="X134" s="1603">
        <v>0</v>
      </c>
      <c r="Y134" s="1311">
        <v>0</v>
      </c>
      <c r="Z134" s="1602">
        <v>0</v>
      </c>
      <c r="AA134" s="1601">
        <v>0</v>
      </c>
    </row>
    <row r="135" spans="1:27" ht="16.350000000000001" customHeight="1" x14ac:dyDescent="0.25">
      <c r="A135" s="4159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>
        <v>0</v>
      </c>
      <c r="G135" s="165">
        <v>0</v>
      </c>
      <c r="H135" s="125">
        <v>0</v>
      </c>
      <c r="I135" s="137">
        <v>0</v>
      </c>
      <c r="J135" s="125">
        <v>0</v>
      </c>
      <c r="K135" s="137">
        <v>0</v>
      </c>
      <c r="L135" s="127">
        <v>0</v>
      </c>
      <c r="M135" s="137">
        <v>0</v>
      </c>
      <c r="N135" s="125">
        <v>0</v>
      </c>
      <c r="O135" s="137">
        <v>0</v>
      </c>
      <c r="P135" s="125">
        <v>0</v>
      </c>
      <c r="Q135" s="137">
        <v>0</v>
      </c>
      <c r="R135" s="125">
        <v>0</v>
      </c>
      <c r="S135" s="137">
        <v>0</v>
      </c>
      <c r="T135" s="125">
        <v>0</v>
      </c>
      <c r="U135" s="137">
        <v>0</v>
      </c>
      <c r="V135" s="184">
        <v>0</v>
      </c>
      <c r="W135" s="137">
        <v>0</v>
      </c>
      <c r="X135" s="184">
        <v>0</v>
      </c>
      <c r="Y135" s="137">
        <v>0</v>
      </c>
      <c r="Z135" s="1623">
        <v>0</v>
      </c>
      <c r="AA135" s="1622">
        <v>0</v>
      </c>
    </row>
    <row r="136" spans="1:27" ht="16.350000000000001" customHeight="1" x14ac:dyDescent="0.25">
      <c r="A136" s="4159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>
        <v>0</v>
      </c>
      <c r="G136" s="165">
        <v>0</v>
      </c>
      <c r="H136" s="125">
        <v>0</v>
      </c>
      <c r="I136" s="137">
        <v>0</v>
      </c>
      <c r="J136" s="125">
        <v>0</v>
      </c>
      <c r="K136" s="137">
        <v>0</v>
      </c>
      <c r="L136" s="127">
        <v>0</v>
      </c>
      <c r="M136" s="137">
        <v>0</v>
      </c>
      <c r="N136" s="125">
        <v>0</v>
      </c>
      <c r="O136" s="137">
        <v>0</v>
      </c>
      <c r="P136" s="125">
        <v>0</v>
      </c>
      <c r="Q136" s="137">
        <v>0</v>
      </c>
      <c r="R136" s="125">
        <v>0</v>
      </c>
      <c r="S136" s="137">
        <v>0</v>
      </c>
      <c r="T136" s="125">
        <v>0</v>
      </c>
      <c r="U136" s="137">
        <v>0</v>
      </c>
      <c r="V136" s="184">
        <v>0</v>
      </c>
      <c r="W136" s="137">
        <v>0</v>
      </c>
      <c r="X136" s="184">
        <v>0</v>
      </c>
      <c r="Y136" s="137">
        <v>0</v>
      </c>
      <c r="Z136" s="1623">
        <v>0</v>
      </c>
      <c r="AA136" s="1622">
        <v>0</v>
      </c>
    </row>
    <row r="137" spans="1:27" ht="16.350000000000001" customHeight="1" x14ac:dyDescent="0.25">
      <c r="A137" s="4159"/>
      <c r="B137" s="3063" t="s">
        <v>1978</v>
      </c>
      <c r="C137" s="472">
        <f t="shared" si="13"/>
        <v>1</v>
      </c>
      <c r="D137" s="473">
        <f t="shared" si="14"/>
        <v>0</v>
      </c>
      <c r="E137" s="1624">
        <f t="shared" si="15"/>
        <v>1</v>
      </c>
      <c r="F137" s="152">
        <v>0</v>
      </c>
      <c r="G137" s="165">
        <v>0</v>
      </c>
      <c r="H137" s="125">
        <v>0</v>
      </c>
      <c r="I137" s="137">
        <v>0</v>
      </c>
      <c r="J137" s="125">
        <v>0</v>
      </c>
      <c r="K137" s="137">
        <v>0</v>
      </c>
      <c r="L137" s="127">
        <v>0</v>
      </c>
      <c r="M137" s="137">
        <v>0</v>
      </c>
      <c r="N137" s="125">
        <v>0</v>
      </c>
      <c r="O137" s="137">
        <v>0</v>
      </c>
      <c r="P137" s="125">
        <v>0</v>
      </c>
      <c r="Q137" s="137">
        <v>0</v>
      </c>
      <c r="R137" s="125">
        <v>0</v>
      </c>
      <c r="S137" s="137">
        <v>0</v>
      </c>
      <c r="T137" s="125">
        <v>0</v>
      </c>
      <c r="U137" s="137">
        <v>0</v>
      </c>
      <c r="V137" s="184">
        <v>0</v>
      </c>
      <c r="W137" s="137">
        <v>0</v>
      </c>
      <c r="X137" s="184">
        <v>0</v>
      </c>
      <c r="Y137" s="137">
        <v>0</v>
      </c>
      <c r="Z137" s="1623">
        <v>0</v>
      </c>
      <c r="AA137" s="1622">
        <v>1</v>
      </c>
    </row>
    <row r="138" spans="1:27" ht="16.350000000000001" customHeight="1" x14ac:dyDescent="0.25">
      <c r="A138" s="4159"/>
      <c r="B138" s="3064" t="s">
        <v>1977</v>
      </c>
      <c r="C138" s="1056">
        <f t="shared" si="13"/>
        <v>1</v>
      </c>
      <c r="D138" s="1055">
        <f t="shared" si="14"/>
        <v>0</v>
      </c>
      <c r="E138" s="1621">
        <f t="shared" si="15"/>
        <v>1</v>
      </c>
      <c r="F138" s="128">
        <v>0</v>
      </c>
      <c r="G138" s="193">
        <v>0</v>
      </c>
      <c r="H138" s="153">
        <v>0</v>
      </c>
      <c r="I138" s="154">
        <v>0</v>
      </c>
      <c r="J138" s="153">
        <v>0</v>
      </c>
      <c r="K138" s="154">
        <v>0</v>
      </c>
      <c r="L138" s="948">
        <v>0</v>
      </c>
      <c r="M138" s="154">
        <v>0</v>
      </c>
      <c r="N138" s="153">
        <v>0</v>
      </c>
      <c r="O138" s="154">
        <v>0</v>
      </c>
      <c r="P138" s="153">
        <v>0</v>
      </c>
      <c r="Q138" s="154">
        <v>0</v>
      </c>
      <c r="R138" s="153">
        <v>0</v>
      </c>
      <c r="S138" s="154">
        <v>0</v>
      </c>
      <c r="T138" s="153">
        <v>0</v>
      </c>
      <c r="U138" s="154">
        <v>0</v>
      </c>
      <c r="V138" s="189">
        <v>0</v>
      </c>
      <c r="W138" s="154">
        <v>0</v>
      </c>
      <c r="X138" s="189">
        <v>0</v>
      </c>
      <c r="Y138" s="154">
        <v>0</v>
      </c>
      <c r="Z138" s="1620">
        <v>0</v>
      </c>
      <c r="AA138" s="1619">
        <v>1</v>
      </c>
    </row>
    <row r="139" spans="1:27" ht="16.350000000000001" customHeight="1" thickBot="1" x14ac:dyDescent="0.3">
      <c r="A139" s="4254" t="s">
        <v>1976</v>
      </c>
      <c r="B139" s="4255"/>
      <c r="C139" s="1618">
        <f t="shared" ref="C139:AA139" si="16">SUM(C109:C138)</f>
        <v>9</v>
      </c>
      <c r="D139" s="1617">
        <f t="shared" si="16"/>
        <v>6</v>
      </c>
      <c r="E139" s="1616">
        <f t="shared" si="16"/>
        <v>3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6</v>
      </c>
      <c r="U139" s="1614">
        <f t="shared" si="16"/>
        <v>1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2</v>
      </c>
    </row>
    <row r="140" spans="1:27" ht="16.350000000000001" customHeight="1" thickTop="1" x14ac:dyDescent="0.25">
      <c r="A140" s="4256" t="s">
        <v>1983</v>
      </c>
      <c r="B140" s="1612" t="s">
        <v>1981</v>
      </c>
      <c r="C140" s="878">
        <f t="shared" ref="C140:C149" si="17">SUM(D140+E140)</f>
        <v>1</v>
      </c>
      <c r="D140" s="877">
        <f t="shared" ref="D140:D149" si="18">SUM(F140+H140+J140+L140+N140+P140+R140+T140+V140+X140+Z140)</f>
        <v>1</v>
      </c>
      <c r="E140" s="1611">
        <f t="shared" ref="E140:E149" si="19">SUM(G140+I140+K140+M140+O140+Q140+S140+U140+W140+Y140+AA140)</f>
        <v>0</v>
      </c>
      <c r="F140" s="874">
        <v>0</v>
      </c>
      <c r="G140" s="871">
        <v>0</v>
      </c>
      <c r="H140" s="873">
        <v>0</v>
      </c>
      <c r="I140" s="1021">
        <v>0</v>
      </c>
      <c r="J140" s="873">
        <v>0</v>
      </c>
      <c r="K140" s="1021">
        <v>0</v>
      </c>
      <c r="L140" s="875">
        <v>0</v>
      </c>
      <c r="M140" s="1021">
        <v>0</v>
      </c>
      <c r="N140" s="873">
        <v>0</v>
      </c>
      <c r="O140" s="1021">
        <v>0</v>
      </c>
      <c r="P140" s="873">
        <v>0</v>
      </c>
      <c r="Q140" s="1021">
        <v>0</v>
      </c>
      <c r="R140" s="873">
        <v>0</v>
      </c>
      <c r="S140" s="1021">
        <v>0</v>
      </c>
      <c r="T140" s="873">
        <v>1</v>
      </c>
      <c r="U140" s="1021">
        <v>0</v>
      </c>
      <c r="V140" s="1022">
        <v>0</v>
      </c>
      <c r="W140" s="1021">
        <v>0</v>
      </c>
      <c r="X140" s="1022">
        <v>0</v>
      </c>
      <c r="Y140" s="1021">
        <v>0</v>
      </c>
      <c r="Z140" s="1610">
        <v>0</v>
      </c>
      <c r="AA140" s="1609">
        <v>0</v>
      </c>
    </row>
    <row r="141" spans="1:27" ht="16.350000000000001" customHeight="1" x14ac:dyDescent="0.25">
      <c r="A141" s="4177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>
        <v>0</v>
      </c>
      <c r="G141" s="164">
        <v>0</v>
      </c>
      <c r="H141" s="144">
        <v>0</v>
      </c>
      <c r="I141" s="145">
        <v>0</v>
      </c>
      <c r="J141" s="144">
        <v>0</v>
      </c>
      <c r="K141" s="145">
        <v>0</v>
      </c>
      <c r="L141" s="284">
        <v>0</v>
      </c>
      <c r="M141" s="145">
        <v>0</v>
      </c>
      <c r="N141" s="144">
        <v>0</v>
      </c>
      <c r="O141" s="145">
        <v>0</v>
      </c>
      <c r="P141" s="144">
        <v>0</v>
      </c>
      <c r="Q141" s="145">
        <v>0</v>
      </c>
      <c r="R141" s="144">
        <v>0</v>
      </c>
      <c r="S141" s="145">
        <v>0</v>
      </c>
      <c r="T141" s="144">
        <v>0</v>
      </c>
      <c r="U141" s="145">
        <v>0</v>
      </c>
      <c r="V141" s="183">
        <v>0</v>
      </c>
      <c r="W141" s="145">
        <v>0</v>
      </c>
      <c r="X141" s="183">
        <v>0</v>
      </c>
      <c r="Y141" s="145">
        <v>0</v>
      </c>
      <c r="Z141" s="1599">
        <v>0</v>
      </c>
      <c r="AA141" s="1598">
        <v>0</v>
      </c>
    </row>
    <row r="142" spans="1:27" ht="16.350000000000001" customHeight="1" x14ac:dyDescent="0.25">
      <c r="A142" s="4177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>
        <v>0</v>
      </c>
      <c r="G142" s="164">
        <v>0</v>
      </c>
      <c r="H142" s="144">
        <v>0</v>
      </c>
      <c r="I142" s="145">
        <v>0</v>
      </c>
      <c r="J142" s="144">
        <v>0</v>
      </c>
      <c r="K142" s="145">
        <v>0</v>
      </c>
      <c r="L142" s="284">
        <v>0</v>
      </c>
      <c r="M142" s="145">
        <v>0</v>
      </c>
      <c r="N142" s="144">
        <v>0</v>
      </c>
      <c r="O142" s="145">
        <v>0</v>
      </c>
      <c r="P142" s="144">
        <v>0</v>
      </c>
      <c r="Q142" s="145">
        <v>0</v>
      </c>
      <c r="R142" s="144">
        <v>0</v>
      </c>
      <c r="S142" s="145">
        <v>0</v>
      </c>
      <c r="T142" s="144">
        <v>0</v>
      </c>
      <c r="U142" s="145">
        <v>0</v>
      </c>
      <c r="V142" s="183">
        <v>0</v>
      </c>
      <c r="W142" s="145">
        <v>0</v>
      </c>
      <c r="X142" s="183">
        <v>0</v>
      </c>
      <c r="Y142" s="145">
        <v>0</v>
      </c>
      <c r="Z142" s="1599">
        <v>0</v>
      </c>
      <c r="AA142" s="1598">
        <v>0</v>
      </c>
    </row>
    <row r="143" spans="1:27" ht="16.350000000000001" customHeight="1" x14ac:dyDescent="0.25">
      <c r="A143" s="4177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>
        <v>0</v>
      </c>
      <c r="G143" s="164">
        <v>0</v>
      </c>
      <c r="H143" s="144">
        <v>0</v>
      </c>
      <c r="I143" s="145">
        <v>0</v>
      </c>
      <c r="J143" s="144">
        <v>0</v>
      </c>
      <c r="K143" s="145">
        <v>0</v>
      </c>
      <c r="L143" s="284">
        <v>0</v>
      </c>
      <c r="M143" s="145">
        <v>0</v>
      </c>
      <c r="N143" s="144">
        <v>0</v>
      </c>
      <c r="O143" s="145">
        <v>0</v>
      </c>
      <c r="P143" s="144">
        <v>0</v>
      </c>
      <c r="Q143" s="145">
        <v>0</v>
      </c>
      <c r="R143" s="144">
        <v>0</v>
      </c>
      <c r="S143" s="145">
        <v>0</v>
      </c>
      <c r="T143" s="144">
        <v>0</v>
      </c>
      <c r="U143" s="145">
        <v>0</v>
      </c>
      <c r="V143" s="183">
        <v>0</v>
      </c>
      <c r="W143" s="145">
        <v>0</v>
      </c>
      <c r="X143" s="183">
        <v>0</v>
      </c>
      <c r="Y143" s="145">
        <v>0</v>
      </c>
      <c r="Z143" s="1599">
        <v>0</v>
      </c>
      <c r="AA143" s="1598">
        <v>0</v>
      </c>
    </row>
    <row r="144" spans="1:27" ht="16.350000000000001" customHeight="1" x14ac:dyDescent="0.25">
      <c r="A144" s="4177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>
        <v>0</v>
      </c>
      <c r="G144" s="276">
        <v>0</v>
      </c>
      <c r="H144" s="1576">
        <v>0</v>
      </c>
      <c r="I144" s="1315">
        <v>0</v>
      </c>
      <c r="J144" s="1576">
        <v>0</v>
      </c>
      <c r="K144" s="1315">
        <v>0</v>
      </c>
      <c r="L144" s="245">
        <v>0</v>
      </c>
      <c r="M144" s="1315">
        <v>0</v>
      </c>
      <c r="N144" s="1576">
        <v>0</v>
      </c>
      <c r="O144" s="1315">
        <v>0</v>
      </c>
      <c r="P144" s="1576">
        <v>0</v>
      </c>
      <c r="Q144" s="1315">
        <v>0</v>
      </c>
      <c r="R144" s="1576">
        <v>0</v>
      </c>
      <c r="S144" s="1315">
        <v>0</v>
      </c>
      <c r="T144" s="1576">
        <v>0</v>
      </c>
      <c r="U144" s="1315">
        <v>0</v>
      </c>
      <c r="V144" s="236">
        <v>0</v>
      </c>
      <c r="W144" s="1315">
        <v>0</v>
      </c>
      <c r="X144" s="236">
        <v>0</v>
      </c>
      <c r="Y144" s="1315">
        <v>0</v>
      </c>
      <c r="Z144" s="1607">
        <v>0</v>
      </c>
      <c r="AA144" s="1606">
        <v>0</v>
      </c>
    </row>
    <row r="145" spans="1:130" ht="16.350000000000001" customHeight="1" x14ac:dyDescent="0.25">
      <c r="A145" s="4194" t="s">
        <v>1982</v>
      </c>
      <c r="B145" s="3224" t="s">
        <v>1981</v>
      </c>
      <c r="C145" s="1578">
        <f t="shared" si="17"/>
        <v>1</v>
      </c>
      <c r="D145" s="3249">
        <f t="shared" si="18"/>
        <v>1</v>
      </c>
      <c r="E145" s="3250">
        <f t="shared" si="19"/>
        <v>0</v>
      </c>
      <c r="F145" s="1538">
        <v>0</v>
      </c>
      <c r="G145" s="1537">
        <v>0</v>
      </c>
      <c r="H145" s="1341">
        <v>0</v>
      </c>
      <c r="I145" s="1311">
        <v>0</v>
      </c>
      <c r="J145" s="1341">
        <v>0</v>
      </c>
      <c r="K145" s="1311">
        <v>0</v>
      </c>
      <c r="L145" s="1604">
        <v>0</v>
      </c>
      <c r="M145" s="1311">
        <v>0</v>
      </c>
      <c r="N145" s="1341">
        <v>0</v>
      </c>
      <c r="O145" s="1311">
        <v>0</v>
      </c>
      <c r="P145" s="1341">
        <v>0</v>
      </c>
      <c r="Q145" s="1311">
        <v>0</v>
      </c>
      <c r="R145" s="1341">
        <v>0</v>
      </c>
      <c r="S145" s="1311">
        <v>0</v>
      </c>
      <c r="T145" s="1341">
        <v>1</v>
      </c>
      <c r="U145" s="1311">
        <v>0</v>
      </c>
      <c r="V145" s="1603">
        <v>0</v>
      </c>
      <c r="W145" s="1311">
        <v>0</v>
      </c>
      <c r="X145" s="1603">
        <v>0</v>
      </c>
      <c r="Y145" s="1311">
        <v>0</v>
      </c>
      <c r="Z145" s="1602">
        <v>0</v>
      </c>
      <c r="AA145" s="1601">
        <v>0</v>
      </c>
    </row>
    <row r="146" spans="1:130" ht="16.350000000000001" customHeight="1" x14ac:dyDescent="0.25">
      <c r="A146" s="4177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>
        <v>0</v>
      </c>
      <c r="G146" s="164">
        <v>0</v>
      </c>
      <c r="H146" s="144">
        <v>0</v>
      </c>
      <c r="I146" s="145">
        <v>0</v>
      </c>
      <c r="J146" s="144">
        <v>0</v>
      </c>
      <c r="K146" s="145">
        <v>0</v>
      </c>
      <c r="L146" s="284">
        <v>0</v>
      </c>
      <c r="M146" s="145">
        <v>0</v>
      </c>
      <c r="N146" s="144">
        <v>0</v>
      </c>
      <c r="O146" s="145">
        <v>0</v>
      </c>
      <c r="P146" s="144">
        <v>0</v>
      </c>
      <c r="Q146" s="145">
        <v>0</v>
      </c>
      <c r="R146" s="144">
        <v>0</v>
      </c>
      <c r="S146" s="145">
        <v>0</v>
      </c>
      <c r="T146" s="144">
        <v>0</v>
      </c>
      <c r="U146" s="145">
        <v>0</v>
      </c>
      <c r="V146" s="183">
        <v>0</v>
      </c>
      <c r="W146" s="145">
        <v>0</v>
      </c>
      <c r="X146" s="183">
        <v>0</v>
      </c>
      <c r="Y146" s="145">
        <v>0</v>
      </c>
      <c r="Z146" s="1599">
        <v>0</v>
      </c>
      <c r="AA146" s="1598">
        <v>0</v>
      </c>
    </row>
    <row r="147" spans="1:130" ht="16.350000000000001" customHeight="1" x14ac:dyDescent="0.25">
      <c r="A147" s="4177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>
        <v>0</v>
      </c>
      <c r="G147" s="164">
        <v>0</v>
      </c>
      <c r="H147" s="144">
        <v>0</v>
      </c>
      <c r="I147" s="145">
        <v>0</v>
      </c>
      <c r="J147" s="144">
        <v>0</v>
      </c>
      <c r="K147" s="145">
        <v>0</v>
      </c>
      <c r="L147" s="284">
        <v>0</v>
      </c>
      <c r="M147" s="145">
        <v>0</v>
      </c>
      <c r="N147" s="144">
        <v>0</v>
      </c>
      <c r="O147" s="145">
        <v>0</v>
      </c>
      <c r="P147" s="144">
        <v>0</v>
      </c>
      <c r="Q147" s="145">
        <v>0</v>
      </c>
      <c r="R147" s="144">
        <v>0</v>
      </c>
      <c r="S147" s="145">
        <v>0</v>
      </c>
      <c r="T147" s="144">
        <v>0</v>
      </c>
      <c r="U147" s="145">
        <v>0</v>
      </c>
      <c r="V147" s="183">
        <v>0</v>
      </c>
      <c r="W147" s="145">
        <v>0</v>
      </c>
      <c r="X147" s="183">
        <v>0</v>
      </c>
      <c r="Y147" s="145">
        <v>0</v>
      </c>
      <c r="Z147" s="1599">
        <v>0</v>
      </c>
      <c r="AA147" s="1598">
        <v>0</v>
      </c>
    </row>
    <row r="148" spans="1:130" ht="16.350000000000001" customHeight="1" x14ac:dyDescent="0.25">
      <c r="A148" s="4177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>
        <v>0</v>
      </c>
      <c r="G148" s="164">
        <v>0</v>
      </c>
      <c r="H148" s="144">
        <v>0</v>
      </c>
      <c r="I148" s="145">
        <v>0</v>
      </c>
      <c r="J148" s="144">
        <v>0</v>
      </c>
      <c r="K148" s="145">
        <v>0</v>
      </c>
      <c r="L148" s="284">
        <v>0</v>
      </c>
      <c r="M148" s="145">
        <v>0</v>
      </c>
      <c r="N148" s="144">
        <v>0</v>
      </c>
      <c r="O148" s="145">
        <v>0</v>
      </c>
      <c r="P148" s="144">
        <v>0</v>
      </c>
      <c r="Q148" s="145">
        <v>0</v>
      </c>
      <c r="R148" s="144">
        <v>0</v>
      </c>
      <c r="S148" s="145">
        <v>0</v>
      </c>
      <c r="T148" s="144">
        <v>0</v>
      </c>
      <c r="U148" s="145">
        <v>0</v>
      </c>
      <c r="V148" s="183">
        <v>0</v>
      </c>
      <c r="W148" s="145">
        <v>0</v>
      </c>
      <c r="X148" s="183">
        <v>0</v>
      </c>
      <c r="Y148" s="145">
        <v>0</v>
      </c>
      <c r="Z148" s="1599">
        <v>0</v>
      </c>
      <c r="AA148" s="1598">
        <v>0</v>
      </c>
    </row>
    <row r="149" spans="1:130" ht="16.350000000000001" customHeight="1" x14ac:dyDescent="0.25">
      <c r="A149" s="4195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>
        <v>0</v>
      </c>
      <c r="G149" s="1318">
        <v>0</v>
      </c>
      <c r="H149" s="1319">
        <v>0</v>
      </c>
      <c r="I149" s="1317">
        <v>0</v>
      </c>
      <c r="J149" s="1319">
        <v>0</v>
      </c>
      <c r="K149" s="1317">
        <v>0</v>
      </c>
      <c r="L149" s="524">
        <v>0</v>
      </c>
      <c r="M149" s="1317">
        <v>0</v>
      </c>
      <c r="N149" s="1319">
        <v>0</v>
      </c>
      <c r="O149" s="1317">
        <v>0</v>
      </c>
      <c r="P149" s="1319">
        <v>0</v>
      </c>
      <c r="Q149" s="1317">
        <v>0</v>
      </c>
      <c r="R149" s="1319">
        <v>0</v>
      </c>
      <c r="S149" s="1317">
        <v>0</v>
      </c>
      <c r="T149" s="1319">
        <v>0</v>
      </c>
      <c r="U149" s="1317">
        <v>0</v>
      </c>
      <c r="V149" s="1595">
        <v>0</v>
      </c>
      <c r="W149" s="1317">
        <v>0</v>
      </c>
      <c r="X149" s="1595">
        <v>0</v>
      </c>
      <c r="Y149" s="1317">
        <v>0</v>
      </c>
      <c r="Z149" s="1594">
        <v>0</v>
      </c>
      <c r="AA149" s="1593">
        <v>0</v>
      </c>
    </row>
    <row r="150" spans="1:130" ht="16.350000000000001" customHeight="1" x14ac:dyDescent="0.25">
      <c r="A150" s="4281" t="s">
        <v>1976</v>
      </c>
      <c r="B150" s="4282"/>
      <c r="C150" s="1590">
        <f t="shared" ref="C150:AA150" si="20">SUM(C140:C149)</f>
        <v>2</v>
      </c>
      <c r="D150" s="1592">
        <f t="shared" si="20"/>
        <v>2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2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60" t="s">
        <v>1974</v>
      </c>
      <c r="B152" s="4174"/>
      <c r="C152" s="4194" t="s">
        <v>27</v>
      </c>
      <c r="D152" s="4160"/>
      <c r="E152" s="4174"/>
      <c r="F152" s="4152" t="s">
        <v>2</v>
      </c>
      <c r="G152" s="4153"/>
      <c r="H152" s="4153"/>
      <c r="I152" s="4153"/>
      <c r="J152" s="4153"/>
      <c r="K152" s="4153"/>
      <c r="L152" s="4153"/>
      <c r="M152" s="4153"/>
      <c r="N152" s="4153"/>
      <c r="O152" s="4153"/>
      <c r="P152" s="4153"/>
      <c r="Q152" s="4153"/>
      <c r="R152" s="4153"/>
      <c r="S152" s="4153"/>
      <c r="T152" s="4153"/>
      <c r="U152" s="4153"/>
      <c r="V152" s="4153"/>
      <c r="W152" s="4153"/>
      <c r="X152" s="4153"/>
      <c r="Y152" s="4153"/>
      <c r="Z152" s="4153"/>
      <c r="AA152" s="4153"/>
      <c r="AB152" s="4153"/>
      <c r="AC152" s="4153"/>
      <c r="AD152" s="4153"/>
      <c r="AE152" s="4153"/>
      <c r="AF152" s="4153"/>
      <c r="AG152" s="4153"/>
      <c r="AH152" s="4153"/>
      <c r="AI152" s="4153"/>
      <c r="AJ152" s="4153"/>
      <c r="AK152" s="4153"/>
      <c r="AL152" s="4153"/>
      <c r="AM152" s="4156"/>
    </row>
    <row r="153" spans="1:130" ht="16.350000000000001" customHeight="1" x14ac:dyDescent="0.25">
      <c r="A153" s="4178"/>
      <c r="B153" s="4179"/>
      <c r="C153" s="4195"/>
      <c r="D153" s="4161"/>
      <c r="E153" s="4196"/>
      <c r="F153" s="4152" t="s">
        <v>1973</v>
      </c>
      <c r="G153" s="4156"/>
      <c r="H153" s="4152" t="s">
        <v>1972</v>
      </c>
      <c r="I153" s="4156"/>
      <c r="J153" s="4152" t="s">
        <v>37</v>
      </c>
      <c r="K153" s="4156"/>
      <c r="L153" s="4263" t="s">
        <v>38</v>
      </c>
      <c r="M153" s="4244"/>
      <c r="N153" s="4244" t="s">
        <v>45</v>
      </c>
      <c r="O153" s="4193"/>
      <c r="P153" s="4152" t="s">
        <v>130</v>
      </c>
      <c r="Q153" s="4156"/>
      <c r="R153" s="4153" t="s">
        <v>131</v>
      </c>
      <c r="S153" s="4156"/>
      <c r="T153" s="4153" t="s">
        <v>132</v>
      </c>
      <c r="U153" s="4156"/>
      <c r="V153" s="4152" t="s">
        <v>133</v>
      </c>
      <c r="W153" s="4156"/>
      <c r="X153" s="4153" t="s">
        <v>134</v>
      </c>
      <c r="Y153" s="4156"/>
      <c r="Z153" s="4239" t="s">
        <v>135</v>
      </c>
      <c r="AA153" s="4240"/>
      <c r="AB153" s="4239" t="s">
        <v>1971</v>
      </c>
      <c r="AC153" s="4240"/>
      <c r="AD153" s="4239" t="s">
        <v>1963</v>
      </c>
      <c r="AE153" s="4240"/>
      <c r="AF153" s="4239" t="s">
        <v>1954</v>
      </c>
      <c r="AG153" s="4240"/>
      <c r="AH153" s="4239" t="s">
        <v>1953</v>
      </c>
      <c r="AI153" s="4240"/>
      <c r="AJ153" s="4239" t="s">
        <v>1952</v>
      </c>
      <c r="AK153" s="4240"/>
      <c r="AL153" s="4241" t="s">
        <v>1962</v>
      </c>
      <c r="AM153" s="4240"/>
    </row>
    <row r="154" spans="1:130" ht="16.350000000000001" customHeight="1" x14ac:dyDescent="0.25">
      <c r="A154" s="4161"/>
      <c r="B154" s="4196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64" t="s">
        <v>1970</v>
      </c>
      <c r="B155" s="1583" t="s">
        <v>1968</v>
      </c>
      <c r="C155" s="1578">
        <f t="shared" ref="C155:C160" si="21">SUM(D155+E155)</f>
        <v>2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2</v>
      </c>
      <c r="F155" s="1538">
        <v>0</v>
      </c>
      <c r="G155" s="1311">
        <v>0</v>
      </c>
      <c r="H155" s="1341">
        <v>0</v>
      </c>
      <c r="I155" s="1311">
        <v>0</v>
      </c>
      <c r="J155" s="1341">
        <v>0</v>
      </c>
      <c r="K155" s="1311">
        <v>0</v>
      </c>
      <c r="L155" s="1341">
        <v>0</v>
      </c>
      <c r="M155" s="1329">
        <v>0</v>
      </c>
      <c r="N155" s="1329">
        <v>0</v>
      </c>
      <c r="O155" s="1311">
        <v>0</v>
      </c>
      <c r="P155" s="1341">
        <v>0</v>
      </c>
      <c r="Q155" s="1311">
        <v>1</v>
      </c>
      <c r="R155" s="1538">
        <v>0</v>
      </c>
      <c r="S155" s="1311">
        <v>1</v>
      </c>
      <c r="T155" s="1538">
        <v>0</v>
      </c>
      <c r="U155" s="1311">
        <v>0</v>
      </c>
      <c r="V155" s="1341">
        <v>0</v>
      </c>
      <c r="W155" s="1311">
        <v>0</v>
      </c>
      <c r="X155" s="1538">
        <v>0</v>
      </c>
      <c r="Y155" s="1311">
        <v>0</v>
      </c>
      <c r="Z155" s="3877">
        <v>0</v>
      </c>
      <c r="AA155" s="1601">
        <v>0</v>
      </c>
      <c r="AB155" s="3877">
        <v>0</v>
      </c>
      <c r="AC155" s="1601">
        <v>0</v>
      </c>
      <c r="AD155" s="3877">
        <v>0</v>
      </c>
      <c r="AE155" s="1601">
        <v>0</v>
      </c>
      <c r="AF155" s="3877">
        <v>0</v>
      </c>
      <c r="AG155" s="1601">
        <v>0</v>
      </c>
      <c r="AH155" s="3877">
        <v>0</v>
      </c>
      <c r="AI155" s="1601">
        <v>0</v>
      </c>
      <c r="AJ155" s="3877">
        <v>0</v>
      </c>
      <c r="AK155" s="1601">
        <v>0</v>
      </c>
      <c r="AL155" s="3878">
        <v>0</v>
      </c>
      <c r="AM155" s="1601">
        <v>0</v>
      </c>
    </row>
    <row r="156" spans="1:130" ht="16.350000000000001" customHeight="1" x14ac:dyDescent="0.25">
      <c r="A156" s="4265"/>
      <c r="B156" s="151" t="s">
        <v>1967</v>
      </c>
      <c r="C156" s="3280">
        <f t="shared" si="21"/>
        <v>1</v>
      </c>
      <c r="D156" s="3281">
        <f t="shared" si="22"/>
        <v>0</v>
      </c>
      <c r="E156" s="192">
        <f t="shared" si="22"/>
        <v>1</v>
      </c>
      <c r="F156" s="152">
        <v>0</v>
      </c>
      <c r="G156" s="137">
        <v>0</v>
      </c>
      <c r="H156" s="125">
        <v>0</v>
      </c>
      <c r="I156" s="137">
        <v>0</v>
      </c>
      <c r="J156" s="125">
        <v>0</v>
      </c>
      <c r="K156" s="137">
        <v>0</v>
      </c>
      <c r="L156" s="125">
        <v>0</v>
      </c>
      <c r="M156" s="126">
        <v>0</v>
      </c>
      <c r="N156" s="126">
        <v>0</v>
      </c>
      <c r="O156" s="137">
        <v>0</v>
      </c>
      <c r="P156" s="125">
        <v>0</v>
      </c>
      <c r="Q156" s="137">
        <v>0</v>
      </c>
      <c r="R156" s="152">
        <v>0</v>
      </c>
      <c r="S156" s="137">
        <v>0</v>
      </c>
      <c r="T156" s="152">
        <v>0</v>
      </c>
      <c r="U156" s="137">
        <v>0</v>
      </c>
      <c r="V156" s="125">
        <v>0</v>
      </c>
      <c r="W156" s="137">
        <v>0</v>
      </c>
      <c r="X156" s="152">
        <v>0</v>
      </c>
      <c r="Y156" s="137">
        <v>0</v>
      </c>
      <c r="Z156" s="3879">
        <v>0</v>
      </c>
      <c r="AA156" s="1622">
        <v>1</v>
      </c>
      <c r="AB156" s="3879">
        <v>0</v>
      </c>
      <c r="AC156" s="1622">
        <v>0</v>
      </c>
      <c r="AD156" s="3879">
        <v>0</v>
      </c>
      <c r="AE156" s="1622">
        <v>0</v>
      </c>
      <c r="AF156" s="3879">
        <v>0</v>
      </c>
      <c r="AG156" s="1622">
        <v>0</v>
      </c>
      <c r="AH156" s="3879">
        <v>0</v>
      </c>
      <c r="AI156" s="1622">
        <v>0</v>
      </c>
      <c r="AJ156" s="3879">
        <v>0</v>
      </c>
      <c r="AK156" s="1622">
        <v>0</v>
      </c>
      <c r="AL156" s="3880">
        <v>0</v>
      </c>
      <c r="AM156" s="1622">
        <v>0</v>
      </c>
    </row>
    <row r="157" spans="1:130" ht="16.350000000000001" customHeight="1" x14ac:dyDescent="0.25">
      <c r="A157" s="4266"/>
      <c r="B157" s="3153" t="s">
        <v>1966</v>
      </c>
      <c r="C157" s="1586">
        <f t="shared" si="21"/>
        <v>1</v>
      </c>
      <c r="D157" s="1585">
        <f t="shared" si="22"/>
        <v>0</v>
      </c>
      <c r="E157" s="1584">
        <f t="shared" si="22"/>
        <v>1</v>
      </c>
      <c r="F157" s="117">
        <v>0</v>
      </c>
      <c r="G157" s="116">
        <v>0</v>
      </c>
      <c r="H157" s="140">
        <v>0</v>
      </c>
      <c r="I157" s="116">
        <v>0</v>
      </c>
      <c r="J157" s="140">
        <v>0</v>
      </c>
      <c r="K157" s="116">
        <v>0</v>
      </c>
      <c r="L157" s="140">
        <v>0</v>
      </c>
      <c r="M157" s="95">
        <v>0</v>
      </c>
      <c r="N157" s="95">
        <v>0</v>
      </c>
      <c r="O157" s="116">
        <v>0</v>
      </c>
      <c r="P157" s="140">
        <v>0</v>
      </c>
      <c r="Q157" s="116">
        <v>0</v>
      </c>
      <c r="R157" s="117">
        <v>0</v>
      </c>
      <c r="S157" s="116">
        <v>0</v>
      </c>
      <c r="T157" s="117">
        <v>0</v>
      </c>
      <c r="U157" s="116">
        <v>0</v>
      </c>
      <c r="V157" s="140">
        <v>0</v>
      </c>
      <c r="W157" s="116">
        <v>0</v>
      </c>
      <c r="X157" s="117">
        <v>0</v>
      </c>
      <c r="Y157" s="116">
        <v>0</v>
      </c>
      <c r="Z157" s="1693">
        <v>0</v>
      </c>
      <c r="AA157" s="1625">
        <v>0</v>
      </c>
      <c r="AB157" s="1693">
        <v>0</v>
      </c>
      <c r="AC157" s="1625">
        <v>0</v>
      </c>
      <c r="AD157" s="1693">
        <v>0</v>
      </c>
      <c r="AE157" s="1625">
        <v>0</v>
      </c>
      <c r="AF157" s="1693">
        <v>0</v>
      </c>
      <c r="AG157" s="1625">
        <v>0</v>
      </c>
      <c r="AH157" s="1693">
        <v>0</v>
      </c>
      <c r="AI157" s="1625">
        <v>0</v>
      </c>
      <c r="AJ157" s="1693">
        <v>0</v>
      </c>
      <c r="AK157" s="1625">
        <v>1</v>
      </c>
      <c r="AL157" s="3881">
        <v>0</v>
      </c>
      <c r="AM157" s="1625">
        <v>0</v>
      </c>
    </row>
    <row r="158" spans="1:130" ht="16.350000000000001" customHeight="1" x14ac:dyDescent="0.25">
      <c r="A158" s="4264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>
        <v>0</v>
      </c>
      <c r="G158" s="1311">
        <v>0</v>
      </c>
      <c r="H158" s="1341">
        <v>0</v>
      </c>
      <c r="I158" s="1311">
        <v>0</v>
      </c>
      <c r="J158" s="1341">
        <v>0</v>
      </c>
      <c r="K158" s="1311">
        <v>0</v>
      </c>
      <c r="L158" s="1341">
        <v>0</v>
      </c>
      <c r="M158" s="1329">
        <v>0</v>
      </c>
      <c r="N158" s="1329">
        <v>0</v>
      </c>
      <c r="O158" s="1311">
        <v>0</v>
      </c>
      <c r="P158" s="1341">
        <v>0</v>
      </c>
      <c r="Q158" s="1311">
        <v>0</v>
      </c>
      <c r="R158" s="1538">
        <v>0</v>
      </c>
      <c r="S158" s="1311">
        <v>0</v>
      </c>
      <c r="T158" s="1538">
        <v>0</v>
      </c>
      <c r="U158" s="1311">
        <v>0</v>
      </c>
      <c r="V158" s="1341">
        <v>0</v>
      </c>
      <c r="W158" s="1311">
        <v>0</v>
      </c>
      <c r="X158" s="1538">
        <v>0</v>
      </c>
      <c r="Y158" s="1311">
        <v>0</v>
      </c>
      <c r="Z158" s="3877">
        <v>0</v>
      </c>
      <c r="AA158" s="1601">
        <v>0</v>
      </c>
      <c r="AB158" s="3877">
        <v>0</v>
      </c>
      <c r="AC158" s="1601">
        <v>0</v>
      </c>
      <c r="AD158" s="3877">
        <v>0</v>
      </c>
      <c r="AE158" s="1601">
        <v>0</v>
      </c>
      <c r="AF158" s="3877">
        <v>0</v>
      </c>
      <c r="AG158" s="1601">
        <v>0</v>
      </c>
      <c r="AH158" s="3877">
        <v>0</v>
      </c>
      <c r="AI158" s="1601">
        <v>0</v>
      </c>
      <c r="AJ158" s="3877">
        <v>0</v>
      </c>
      <c r="AK158" s="1601">
        <v>0</v>
      </c>
      <c r="AL158" s="3878">
        <v>0</v>
      </c>
      <c r="AM158" s="1601">
        <v>0</v>
      </c>
    </row>
    <row r="159" spans="1:130" ht="16.350000000000001" customHeight="1" x14ac:dyDescent="0.25">
      <c r="A159" s="4265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>
        <v>0</v>
      </c>
      <c r="G159" s="137">
        <v>0</v>
      </c>
      <c r="H159" s="125">
        <v>0</v>
      </c>
      <c r="I159" s="137">
        <v>0</v>
      </c>
      <c r="J159" s="125">
        <v>0</v>
      </c>
      <c r="K159" s="137">
        <v>0</v>
      </c>
      <c r="L159" s="125">
        <v>0</v>
      </c>
      <c r="M159" s="126">
        <v>0</v>
      </c>
      <c r="N159" s="126">
        <v>0</v>
      </c>
      <c r="O159" s="137">
        <v>0</v>
      </c>
      <c r="P159" s="125">
        <v>0</v>
      </c>
      <c r="Q159" s="137">
        <v>0</v>
      </c>
      <c r="R159" s="152">
        <v>0</v>
      </c>
      <c r="S159" s="137">
        <v>0</v>
      </c>
      <c r="T159" s="152">
        <v>0</v>
      </c>
      <c r="U159" s="137">
        <v>0</v>
      </c>
      <c r="V159" s="125">
        <v>0</v>
      </c>
      <c r="W159" s="137">
        <v>0</v>
      </c>
      <c r="X159" s="152">
        <v>0</v>
      </c>
      <c r="Y159" s="137">
        <v>0</v>
      </c>
      <c r="Z159" s="3879">
        <v>0</v>
      </c>
      <c r="AA159" s="1622">
        <v>0</v>
      </c>
      <c r="AB159" s="3879">
        <v>0</v>
      </c>
      <c r="AC159" s="1622">
        <v>0</v>
      </c>
      <c r="AD159" s="3879">
        <v>0</v>
      </c>
      <c r="AE159" s="1622">
        <v>0</v>
      </c>
      <c r="AF159" s="3879">
        <v>0</v>
      </c>
      <c r="AG159" s="1622">
        <v>0</v>
      </c>
      <c r="AH159" s="3879">
        <v>0</v>
      </c>
      <c r="AI159" s="1622">
        <v>0</v>
      </c>
      <c r="AJ159" s="3879">
        <v>0</v>
      </c>
      <c r="AK159" s="1622">
        <v>0</v>
      </c>
      <c r="AL159" s="3880">
        <v>0</v>
      </c>
      <c r="AM159" s="1622">
        <v>0</v>
      </c>
    </row>
    <row r="160" spans="1:130" ht="16.350000000000001" customHeight="1" x14ac:dyDescent="0.25">
      <c r="A160" s="4266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>
        <v>0</v>
      </c>
      <c r="G160" s="116">
        <v>0</v>
      </c>
      <c r="H160" s="140">
        <v>0</v>
      </c>
      <c r="I160" s="116">
        <v>0</v>
      </c>
      <c r="J160" s="140">
        <v>0</v>
      </c>
      <c r="K160" s="116">
        <v>0</v>
      </c>
      <c r="L160" s="140">
        <v>0</v>
      </c>
      <c r="M160" s="95">
        <v>0</v>
      </c>
      <c r="N160" s="95">
        <v>0</v>
      </c>
      <c r="O160" s="116">
        <v>0</v>
      </c>
      <c r="P160" s="140">
        <v>0</v>
      </c>
      <c r="Q160" s="116">
        <v>0</v>
      </c>
      <c r="R160" s="117">
        <v>0</v>
      </c>
      <c r="S160" s="116">
        <v>0</v>
      </c>
      <c r="T160" s="117">
        <v>0</v>
      </c>
      <c r="U160" s="116">
        <v>0</v>
      </c>
      <c r="V160" s="140">
        <v>0</v>
      </c>
      <c r="W160" s="116">
        <v>0</v>
      </c>
      <c r="X160" s="117">
        <v>0</v>
      </c>
      <c r="Y160" s="116">
        <v>0</v>
      </c>
      <c r="Z160" s="1693">
        <v>0</v>
      </c>
      <c r="AA160" s="1625">
        <v>0</v>
      </c>
      <c r="AB160" s="1693">
        <v>0</v>
      </c>
      <c r="AC160" s="1625">
        <v>0</v>
      </c>
      <c r="AD160" s="1693">
        <v>0</v>
      </c>
      <c r="AE160" s="1625">
        <v>0</v>
      </c>
      <c r="AF160" s="1693">
        <v>0</v>
      </c>
      <c r="AG160" s="1625">
        <v>0</v>
      </c>
      <c r="AH160" s="1693">
        <v>0</v>
      </c>
      <c r="AI160" s="1625">
        <v>0</v>
      </c>
      <c r="AJ160" s="1693">
        <v>0</v>
      </c>
      <c r="AK160" s="1625">
        <v>0</v>
      </c>
      <c r="AL160" s="3881">
        <v>0</v>
      </c>
      <c r="AM160" s="1625">
        <v>0</v>
      </c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10" t="s">
        <v>46</v>
      </c>
      <c r="B162" s="4210" t="s">
        <v>1964</v>
      </c>
      <c r="C162" s="4194" t="s">
        <v>27</v>
      </c>
      <c r="D162" s="4160"/>
      <c r="E162" s="4174"/>
      <c r="F162" s="4152" t="s">
        <v>2</v>
      </c>
      <c r="G162" s="4153"/>
      <c r="H162" s="4153"/>
      <c r="I162" s="4153"/>
      <c r="J162" s="4153"/>
      <c r="K162" s="4153"/>
      <c r="L162" s="4153"/>
      <c r="M162" s="4153"/>
      <c r="N162" s="4153"/>
      <c r="O162" s="4156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59"/>
      <c r="B163" s="4159"/>
      <c r="C163" s="4195"/>
      <c r="D163" s="4161"/>
      <c r="E163" s="4196"/>
      <c r="F163" s="4152" t="s">
        <v>1963</v>
      </c>
      <c r="G163" s="4156"/>
      <c r="H163" s="4152" t="s">
        <v>1954</v>
      </c>
      <c r="I163" s="4156"/>
      <c r="J163" s="4152" t="s">
        <v>1953</v>
      </c>
      <c r="K163" s="4156"/>
      <c r="L163" s="4152" t="s">
        <v>1952</v>
      </c>
      <c r="M163" s="4156"/>
      <c r="N163" s="4152" t="s">
        <v>1962</v>
      </c>
      <c r="O163" s="4156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11"/>
      <c r="B164" s="4211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10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>
        <v>0</v>
      </c>
      <c r="G165" s="1403">
        <v>0</v>
      </c>
      <c r="H165" s="1341">
        <v>0</v>
      </c>
      <c r="I165" s="1311">
        <v>0</v>
      </c>
      <c r="J165" s="1538">
        <v>0</v>
      </c>
      <c r="K165" s="1403">
        <v>0</v>
      </c>
      <c r="L165" s="1341">
        <v>0</v>
      </c>
      <c r="M165" s="1311">
        <v>0</v>
      </c>
      <c r="N165" s="1538">
        <v>0</v>
      </c>
      <c r="O165" s="1311">
        <v>0</v>
      </c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59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>
        <v>0</v>
      </c>
      <c r="G166" s="1402">
        <v>0</v>
      </c>
      <c r="H166" s="1576">
        <v>0</v>
      </c>
      <c r="I166" s="1315">
        <v>0</v>
      </c>
      <c r="J166" s="208">
        <v>0</v>
      </c>
      <c r="K166" s="1402">
        <v>0</v>
      </c>
      <c r="L166" s="1576">
        <v>0</v>
      </c>
      <c r="M166" s="1315">
        <v>0</v>
      </c>
      <c r="N166" s="208">
        <v>0</v>
      </c>
      <c r="O166" s="1315">
        <v>0</v>
      </c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11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>
        <v>0</v>
      </c>
      <c r="G167" s="131">
        <v>0</v>
      </c>
      <c r="H167" s="153">
        <v>0</v>
      </c>
      <c r="I167" s="154">
        <v>0</v>
      </c>
      <c r="J167" s="128">
        <v>0</v>
      </c>
      <c r="K167" s="131">
        <v>0</v>
      </c>
      <c r="L167" s="153">
        <v>0</v>
      </c>
      <c r="M167" s="154">
        <v>0</v>
      </c>
      <c r="N167" s="128">
        <v>0</v>
      </c>
      <c r="O167" s="154">
        <v>0</v>
      </c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10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>
        <v>0</v>
      </c>
      <c r="G168" s="1311">
        <v>0</v>
      </c>
      <c r="H168" s="1341">
        <v>0</v>
      </c>
      <c r="I168" s="1403">
        <v>0</v>
      </c>
      <c r="J168" s="1341">
        <v>0</v>
      </c>
      <c r="K168" s="1311">
        <v>0</v>
      </c>
      <c r="L168" s="1538">
        <v>0</v>
      </c>
      <c r="M168" s="1403">
        <v>0</v>
      </c>
      <c r="N168" s="1341">
        <v>0</v>
      </c>
      <c r="O168" s="1311">
        <v>0</v>
      </c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59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>
        <v>0</v>
      </c>
      <c r="G169" s="1315">
        <v>0</v>
      </c>
      <c r="H169" s="125">
        <v>0</v>
      </c>
      <c r="I169" s="197">
        <v>0</v>
      </c>
      <c r="J169" s="125">
        <v>0</v>
      </c>
      <c r="K169" s="137">
        <v>0</v>
      </c>
      <c r="L169" s="152">
        <v>0</v>
      </c>
      <c r="M169" s="197">
        <v>0</v>
      </c>
      <c r="N169" s="125">
        <v>0</v>
      </c>
      <c r="O169" s="137">
        <v>0</v>
      </c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11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>
        <v>0</v>
      </c>
      <c r="G170" s="116">
        <v>0</v>
      </c>
      <c r="H170" s="140">
        <v>0</v>
      </c>
      <c r="I170" s="205">
        <v>0</v>
      </c>
      <c r="J170" s="140">
        <v>0</v>
      </c>
      <c r="K170" s="116">
        <v>0</v>
      </c>
      <c r="L170" s="117">
        <v>0</v>
      </c>
      <c r="M170" s="205">
        <v>0</v>
      </c>
      <c r="N170" s="140">
        <v>0</v>
      </c>
      <c r="O170" s="116">
        <v>0</v>
      </c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243" t="s">
        <v>1956</v>
      </c>
      <c r="B171" s="4243"/>
      <c r="C171" s="4243"/>
      <c r="D171" s="4243"/>
      <c r="E171" s="4243"/>
      <c r="F171" s="4243"/>
      <c r="G171" s="4243"/>
      <c r="H171" s="4243"/>
      <c r="I171" s="4243"/>
      <c r="J171" s="4243"/>
      <c r="K171" s="4243"/>
      <c r="L171" s="4243"/>
      <c r="M171" s="4243"/>
      <c r="N171" s="4243"/>
      <c r="O171" s="4243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194" t="s">
        <v>1955</v>
      </c>
      <c r="B172" s="4174"/>
      <c r="C172" s="4194" t="s">
        <v>27</v>
      </c>
      <c r="D172" s="4160"/>
      <c r="E172" s="4174"/>
      <c r="F172" s="4152" t="s">
        <v>2</v>
      </c>
      <c r="G172" s="4153"/>
      <c r="H172" s="4153"/>
      <c r="I172" s="4153"/>
      <c r="J172" s="4153"/>
      <c r="K172" s="4153"/>
      <c r="L172" s="4153"/>
      <c r="M172" s="4153"/>
      <c r="N172" s="4153"/>
      <c r="O172" s="4153"/>
      <c r="P172" s="4153"/>
      <c r="Q172" s="4156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77"/>
      <c r="B173" s="4179"/>
      <c r="C173" s="4195"/>
      <c r="D173" s="4161"/>
      <c r="E173" s="4196"/>
      <c r="F173" s="4152" t="s">
        <v>1954</v>
      </c>
      <c r="G173" s="4156"/>
      <c r="H173" s="4152" t="s">
        <v>1953</v>
      </c>
      <c r="I173" s="4156"/>
      <c r="J173" s="4152" t="s">
        <v>1952</v>
      </c>
      <c r="K173" s="4156"/>
      <c r="L173" s="4152" t="s">
        <v>1951</v>
      </c>
      <c r="M173" s="4156"/>
      <c r="N173" s="4152" t="s">
        <v>1950</v>
      </c>
      <c r="O173" s="4156"/>
      <c r="P173" s="4152" t="s">
        <v>1949</v>
      </c>
      <c r="Q173" s="4156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195"/>
      <c r="B174" s="4196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218" t="s">
        <v>1948</v>
      </c>
      <c r="B175" s="4219"/>
      <c r="C175" s="1578">
        <f>SUM(D175+E175)</f>
        <v>0</v>
      </c>
      <c r="D175" s="3249">
        <f t="shared" ref="D175:E177" si="25">SUM(F175+H175+J175+L175+N175+P175)</f>
        <v>0</v>
      </c>
      <c r="E175" s="1577">
        <f t="shared" si="25"/>
        <v>0</v>
      </c>
      <c r="F175" s="1538">
        <v>0</v>
      </c>
      <c r="G175" s="1403">
        <v>0</v>
      </c>
      <c r="H175" s="1341">
        <v>0</v>
      </c>
      <c r="I175" s="1311">
        <v>0</v>
      </c>
      <c r="J175" s="1538">
        <v>0</v>
      </c>
      <c r="K175" s="1311">
        <v>0</v>
      </c>
      <c r="L175" s="1538">
        <v>0</v>
      </c>
      <c r="M175" s="1403">
        <v>0</v>
      </c>
      <c r="N175" s="1341">
        <v>0</v>
      </c>
      <c r="O175" s="1311">
        <v>0</v>
      </c>
      <c r="P175" s="1538">
        <v>0</v>
      </c>
      <c r="Q175" s="1311">
        <v>0</v>
      </c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220" t="s">
        <v>1947</v>
      </c>
      <c r="B176" s="4221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>
        <v>0</v>
      </c>
      <c r="G176" s="1402">
        <v>0</v>
      </c>
      <c r="H176" s="1576">
        <v>0</v>
      </c>
      <c r="I176" s="1315">
        <v>0</v>
      </c>
      <c r="J176" s="208">
        <v>0</v>
      </c>
      <c r="K176" s="1315">
        <v>0</v>
      </c>
      <c r="L176" s="208">
        <v>0</v>
      </c>
      <c r="M176" s="1402">
        <v>0</v>
      </c>
      <c r="N176" s="1576">
        <v>0</v>
      </c>
      <c r="O176" s="1315">
        <v>0</v>
      </c>
      <c r="P176" s="208">
        <v>0</v>
      </c>
      <c r="Q176" s="1315">
        <v>0</v>
      </c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237" t="s">
        <v>1946</v>
      </c>
      <c r="B177" s="4238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>
        <v>0</v>
      </c>
      <c r="G177" s="205">
        <v>0</v>
      </c>
      <c r="H177" s="140">
        <v>0</v>
      </c>
      <c r="I177" s="116">
        <v>0</v>
      </c>
      <c r="J177" s="117">
        <v>0</v>
      </c>
      <c r="K177" s="116">
        <v>0</v>
      </c>
      <c r="L177" s="117">
        <v>0</v>
      </c>
      <c r="M177" s="205">
        <v>0</v>
      </c>
      <c r="N177" s="140">
        <v>0</v>
      </c>
      <c r="O177" s="116">
        <v>0</v>
      </c>
      <c r="P177" s="117">
        <v>0</v>
      </c>
      <c r="Q177" s="116">
        <v>0</v>
      </c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52" t="s">
        <v>27</v>
      </c>
      <c r="B178" s="4156"/>
      <c r="C178" s="980">
        <f t="shared" ref="C178:Q178" si="26">SUM(C175:C177)</f>
        <v>0</v>
      </c>
      <c r="D178" s="979">
        <f t="shared" si="26"/>
        <v>0</v>
      </c>
      <c r="E178" s="3263">
        <f t="shared" si="26"/>
        <v>0</v>
      </c>
      <c r="F178" s="980">
        <f t="shared" si="26"/>
        <v>0</v>
      </c>
      <c r="G178" s="3263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0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194" t="s">
        <v>1943</v>
      </c>
      <c r="B181" s="4174"/>
      <c r="C181" s="4245" t="s">
        <v>1705</v>
      </c>
      <c r="D181" s="4246"/>
      <c r="E181" s="4247"/>
      <c r="F181" s="4251" t="s">
        <v>2</v>
      </c>
      <c r="G181" s="4252"/>
      <c r="H181" s="4252"/>
      <c r="I181" s="4252"/>
      <c r="J181" s="4252"/>
      <c r="K181" s="4252"/>
      <c r="L181" s="4252"/>
      <c r="M181" s="4252"/>
      <c r="N181" s="4252"/>
      <c r="O181" s="4252"/>
      <c r="P181" s="4252"/>
      <c r="Q181" s="4253"/>
    </row>
    <row r="182" spans="1:130" ht="16.350000000000001" customHeight="1" x14ac:dyDescent="0.25">
      <c r="A182" s="4177"/>
      <c r="B182" s="4179"/>
      <c r="C182" s="4248"/>
      <c r="D182" s="4249"/>
      <c r="E182" s="4250"/>
      <c r="F182" s="4192" t="s">
        <v>53</v>
      </c>
      <c r="G182" s="4193"/>
      <c r="H182" s="4192" t="s">
        <v>54</v>
      </c>
      <c r="I182" s="4193"/>
      <c r="J182" s="4192" t="s">
        <v>55</v>
      </c>
      <c r="K182" s="4193"/>
      <c r="L182" s="4192" t="s">
        <v>56</v>
      </c>
      <c r="M182" s="4193"/>
      <c r="N182" s="4192" t="s">
        <v>57</v>
      </c>
      <c r="O182" s="4193"/>
      <c r="P182" s="4204" t="s">
        <v>58</v>
      </c>
      <c r="Q182" s="4205"/>
    </row>
    <row r="183" spans="1:130" ht="16.350000000000001" customHeight="1" x14ac:dyDescent="0.25">
      <c r="A183" s="4195"/>
      <c r="B183" s="4196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197" t="s">
        <v>1942</v>
      </c>
      <c r="B184" s="4198"/>
      <c r="C184" s="302">
        <f>SUM(D184+E184)</f>
        <v>2</v>
      </c>
      <c r="D184" s="355">
        <f t="shared" ref="D184:E186" si="27">SUM(F184+H184+J184+L184+N184+P184)</f>
        <v>0</v>
      </c>
      <c r="E184" s="1235">
        <f t="shared" si="27"/>
        <v>2</v>
      </c>
      <c r="F184" s="115">
        <v>0</v>
      </c>
      <c r="G184" s="145">
        <v>0</v>
      </c>
      <c r="H184" s="115">
        <v>0</v>
      </c>
      <c r="I184" s="145">
        <v>0</v>
      </c>
      <c r="J184" s="115">
        <v>0</v>
      </c>
      <c r="K184" s="145">
        <v>0</v>
      </c>
      <c r="L184" s="115">
        <v>0</v>
      </c>
      <c r="M184" s="145">
        <v>1</v>
      </c>
      <c r="N184" s="115">
        <v>0</v>
      </c>
      <c r="O184" s="145">
        <v>0</v>
      </c>
      <c r="P184" s="115">
        <v>0</v>
      </c>
      <c r="Q184" s="145">
        <v>1</v>
      </c>
    </row>
    <row r="185" spans="1:130" ht="16.350000000000001" customHeight="1" x14ac:dyDescent="0.25">
      <c r="A185" s="4228" t="s">
        <v>1941</v>
      </c>
      <c r="B185" s="4229"/>
      <c r="C185" s="303">
        <f>SUM(D185+E185)</f>
        <v>10</v>
      </c>
      <c r="D185" s="1193">
        <f t="shared" si="27"/>
        <v>4</v>
      </c>
      <c r="E185" s="1339">
        <f t="shared" si="27"/>
        <v>6</v>
      </c>
      <c r="F185" s="152">
        <v>0</v>
      </c>
      <c r="G185" s="137">
        <v>0</v>
      </c>
      <c r="H185" s="152">
        <v>0</v>
      </c>
      <c r="I185" s="137">
        <v>0</v>
      </c>
      <c r="J185" s="152">
        <v>0</v>
      </c>
      <c r="K185" s="137">
        <v>0</v>
      </c>
      <c r="L185" s="152">
        <v>0</v>
      </c>
      <c r="M185" s="137">
        <v>0</v>
      </c>
      <c r="N185" s="152">
        <v>0</v>
      </c>
      <c r="O185" s="137">
        <v>0</v>
      </c>
      <c r="P185" s="152">
        <v>4</v>
      </c>
      <c r="Q185" s="137">
        <v>6</v>
      </c>
    </row>
    <row r="186" spans="1:130" ht="16.350000000000001" customHeight="1" x14ac:dyDescent="0.25">
      <c r="A186" s="4237" t="s">
        <v>1940</v>
      </c>
      <c r="B186" s="4238"/>
      <c r="C186" s="929">
        <f>SUM(D186+E186)</f>
        <v>12</v>
      </c>
      <c r="D186" s="928">
        <f t="shared" si="27"/>
        <v>4</v>
      </c>
      <c r="E186" s="1209">
        <f t="shared" si="27"/>
        <v>8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1</v>
      </c>
      <c r="N186" s="1573">
        <f t="shared" si="28"/>
        <v>0</v>
      </c>
      <c r="O186" s="3255">
        <f t="shared" si="28"/>
        <v>0</v>
      </c>
      <c r="P186" s="1573">
        <f t="shared" si="28"/>
        <v>4</v>
      </c>
      <c r="Q186" s="3255">
        <f t="shared" si="28"/>
        <v>7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230" t="s">
        <v>1938</v>
      </c>
      <c r="B188" s="4231"/>
      <c r="C188" s="4222" t="s">
        <v>27</v>
      </c>
      <c r="D188" s="4223"/>
      <c r="E188" s="4224"/>
      <c r="F188" s="4234" t="s">
        <v>2</v>
      </c>
      <c r="G188" s="4235"/>
      <c r="H188" s="4235"/>
      <c r="I188" s="4235"/>
      <c r="J188" s="4235"/>
      <c r="K188" s="4235"/>
      <c r="L188" s="4235"/>
      <c r="M188" s="4235"/>
      <c r="N188" s="4235"/>
      <c r="O188" s="4235"/>
      <c r="P188" s="4235"/>
      <c r="Q188" s="4235"/>
      <c r="R188" s="4235"/>
      <c r="S188" s="4236"/>
      <c r="T188" s="4343" t="s">
        <v>1937</v>
      </c>
      <c r="U188" s="4344"/>
    </row>
    <row r="189" spans="1:130" ht="16.350000000000001" customHeight="1" x14ac:dyDescent="0.25">
      <c r="A189" s="4232"/>
      <c r="B189" s="4233"/>
      <c r="C189" s="4225"/>
      <c r="D189" s="4226"/>
      <c r="E189" s="4227"/>
      <c r="F189" s="4164" t="s">
        <v>1936</v>
      </c>
      <c r="G189" s="4166"/>
      <c r="H189" s="4201" t="s">
        <v>1460</v>
      </c>
      <c r="I189" s="4202"/>
      <c r="J189" s="4201" t="s">
        <v>1459</v>
      </c>
      <c r="K189" s="4202"/>
      <c r="L189" s="4201" t="s">
        <v>1935</v>
      </c>
      <c r="M189" s="4202"/>
      <c r="N189" s="4201" t="s">
        <v>1457</v>
      </c>
      <c r="O189" s="4202"/>
      <c r="P189" s="4201" t="s">
        <v>1456</v>
      </c>
      <c r="Q189" s="4202"/>
      <c r="R189" s="4201" t="s">
        <v>1416</v>
      </c>
      <c r="S189" s="4202"/>
      <c r="T189" s="4345"/>
      <c r="U189" s="4346"/>
    </row>
    <row r="190" spans="1:130" ht="16.350000000000001" customHeight="1" x14ac:dyDescent="0.25">
      <c r="A190" s="4201"/>
      <c r="B190" s="4202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212" t="s">
        <v>1934</v>
      </c>
      <c r="B191" s="1567" t="s">
        <v>1933</v>
      </c>
      <c r="C191" s="1566">
        <f>SUM(D191+E191)</f>
        <v>3</v>
      </c>
      <c r="D191" s="1565">
        <f>SUM(F191+H191+J191+L191+N191+P191+R191)</f>
        <v>3</v>
      </c>
      <c r="E191" s="1564">
        <f>SUM(G191+I191+K191+M191+O191+Q191+S191)</f>
        <v>0</v>
      </c>
      <c r="F191" s="1562">
        <v>3</v>
      </c>
      <c r="G191" s="1563">
        <v>0</v>
      </c>
      <c r="H191" s="1562">
        <v>0</v>
      </c>
      <c r="I191" s="1563">
        <v>0</v>
      </c>
      <c r="J191" s="1562">
        <v>0</v>
      </c>
      <c r="K191" s="1563">
        <v>0</v>
      </c>
      <c r="L191" s="1562">
        <v>0</v>
      </c>
      <c r="M191" s="1563">
        <v>0</v>
      </c>
      <c r="N191" s="1562">
        <v>0</v>
      </c>
      <c r="O191" s="1563">
        <v>0</v>
      </c>
      <c r="P191" s="1562">
        <v>0</v>
      </c>
      <c r="Q191" s="1561">
        <v>0</v>
      </c>
      <c r="R191" s="1562">
        <v>0</v>
      </c>
      <c r="S191" s="1561">
        <v>0</v>
      </c>
      <c r="T191" s="1562">
        <v>0</v>
      </c>
      <c r="U191" s="1561">
        <v>0</v>
      </c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213"/>
      <c r="B192" s="1560" t="s">
        <v>1932</v>
      </c>
      <c r="C192" s="1559">
        <f>SUM(D192+E192)</f>
        <v>2</v>
      </c>
      <c r="D192" s="1558">
        <f>SUM(F192+H192+J192+L192+N192+P192+R192)</f>
        <v>2</v>
      </c>
      <c r="E192" s="1557">
        <f>SUM(G192+I192+K192+M192+O192+Q192+S192)</f>
        <v>0</v>
      </c>
      <c r="F192" s="1555">
        <v>2</v>
      </c>
      <c r="G192" s="1556">
        <v>0</v>
      </c>
      <c r="H192" s="1555">
        <v>0</v>
      </c>
      <c r="I192" s="1556">
        <v>0</v>
      </c>
      <c r="J192" s="1555">
        <v>0</v>
      </c>
      <c r="K192" s="1556">
        <v>0</v>
      </c>
      <c r="L192" s="1555">
        <v>0</v>
      </c>
      <c r="M192" s="1556">
        <v>0</v>
      </c>
      <c r="N192" s="1555">
        <v>0</v>
      </c>
      <c r="O192" s="1556">
        <v>0</v>
      </c>
      <c r="P192" s="1555">
        <v>0</v>
      </c>
      <c r="Q192" s="1554">
        <v>0</v>
      </c>
      <c r="R192" s="1555">
        <v>0</v>
      </c>
      <c r="S192" s="1554">
        <v>0</v>
      </c>
      <c r="T192" s="1555">
        <v>0</v>
      </c>
      <c r="U192" s="1554">
        <v>0</v>
      </c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214" t="s">
        <v>44</v>
      </c>
      <c r="B193" s="4215"/>
      <c r="C193" s="1551">
        <f t="shared" ref="C193:U193" si="29">SUM(C191+C192)</f>
        <v>5</v>
      </c>
      <c r="D193" s="1553">
        <f t="shared" si="29"/>
        <v>5</v>
      </c>
      <c r="E193" s="1552">
        <f t="shared" si="29"/>
        <v>0</v>
      </c>
      <c r="F193" s="1551">
        <f t="shared" si="29"/>
        <v>5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30" t="s">
        <v>528</v>
      </c>
      <c r="B195" s="4231"/>
      <c r="C195" s="4222" t="s">
        <v>27</v>
      </c>
      <c r="D195" s="4223"/>
      <c r="E195" s="4224"/>
      <c r="F195" s="4234" t="s">
        <v>2</v>
      </c>
      <c r="G195" s="4235"/>
      <c r="H195" s="4235"/>
      <c r="I195" s="4235"/>
      <c r="J195" s="4235"/>
      <c r="K195" s="4235"/>
      <c r="L195" s="4235"/>
      <c r="M195" s="4235"/>
      <c r="N195" s="4235"/>
      <c r="O195" s="4236"/>
      <c r="P195" s="4230" t="s">
        <v>1930</v>
      </c>
      <c r="Q195" s="4231"/>
      <c r="R195" s="4341" t="s">
        <v>441</v>
      </c>
      <c r="S195" s="4231"/>
      <c r="T195" s="4234" t="s">
        <v>217</v>
      </c>
      <c r="U195" s="4235"/>
      <c r="V195" s="4235"/>
      <c r="W195" s="4236"/>
    </row>
    <row r="196" spans="1:130" ht="15.75" customHeight="1" x14ac:dyDescent="0.25">
      <c r="A196" s="4232"/>
      <c r="B196" s="4233"/>
      <c r="C196" s="4225"/>
      <c r="D196" s="4226"/>
      <c r="E196" s="4227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201"/>
      <c r="Q196" s="4202"/>
      <c r="R196" s="4342"/>
      <c r="S196" s="4202"/>
      <c r="T196" s="4212" t="s">
        <v>1925</v>
      </c>
      <c r="U196" s="4347" t="s">
        <v>1924</v>
      </c>
      <c r="V196" s="4212" t="s">
        <v>1923</v>
      </c>
      <c r="W196" s="4212" t="s">
        <v>1922</v>
      </c>
    </row>
    <row r="197" spans="1:130" s="3535" customFormat="1" ht="30.75" customHeight="1" x14ac:dyDescent="0.25">
      <c r="A197" s="4201"/>
      <c r="B197" s="4202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213"/>
      <c r="U197" s="4348"/>
      <c r="V197" s="4213"/>
      <c r="W197" s="421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216" t="s">
        <v>1920</v>
      </c>
      <c r="B198" s="4217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>
        <v>0</v>
      </c>
      <c r="G198" s="3888">
        <v>0</v>
      </c>
      <c r="H198" s="3887">
        <v>0</v>
      </c>
      <c r="I198" s="3888">
        <v>0</v>
      </c>
      <c r="J198" s="3887">
        <v>0</v>
      </c>
      <c r="K198" s="3888">
        <v>0</v>
      </c>
      <c r="L198" s="3887">
        <v>0</v>
      </c>
      <c r="M198" s="3888">
        <v>0</v>
      </c>
      <c r="N198" s="3887">
        <v>0</v>
      </c>
      <c r="O198" s="3888">
        <v>0</v>
      </c>
      <c r="P198" s="3887">
        <v>0</v>
      </c>
      <c r="Q198" s="3889">
        <v>0</v>
      </c>
      <c r="R198" s="3888">
        <v>0</v>
      </c>
      <c r="S198" s="3889">
        <v>0</v>
      </c>
      <c r="T198" s="3890">
        <v>0</v>
      </c>
      <c r="U198" s="3889">
        <v>0</v>
      </c>
      <c r="V198" s="3890">
        <v>0</v>
      </c>
      <c r="W198" s="3890">
        <v>0</v>
      </c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242" t="s">
        <v>528</v>
      </c>
      <c r="B200" s="4231"/>
      <c r="C200" s="4152" t="s">
        <v>1137</v>
      </c>
      <c r="D200" s="4156"/>
    </row>
    <row r="201" spans="1:130" ht="23.25" customHeight="1" x14ac:dyDescent="0.25">
      <c r="A201" s="4201"/>
      <c r="B201" s="4202"/>
      <c r="C201" s="1569" t="s">
        <v>20</v>
      </c>
      <c r="D201" s="1568" t="s">
        <v>21</v>
      </c>
    </row>
    <row r="202" spans="1:130" ht="22.5" customHeight="1" x14ac:dyDescent="0.25">
      <c r="A202" s="4208" t="s">
        <v>1918</v>
      </c>
      <c r="B202" s="4209"/>
      <c r="C202" s="1562">
        <v>0</v>
      </c>
      <c r="D202" s="1561">
        <v>0</v>
      </c>
    </row>
    <row r="203" spans="1:130" ht="24" customHeight="1" x14ac:dyDescent="0.25">
      <c r="A203" s="4199" t="s">
        <v>1917</v>
      </c>
      <c r="B203" s="4200"/>
      <c r="C203" s="3891">
        <v>0</v>
      </c>
      <c r="D203" s="3892">
        <v>0</v>
      </c>
    </row>
    <row r="204" spans="1:130" ht="27.75" customHeight="1" x14ac:dyDescent="0.25">
      <c r="A204" s="4199" t="s">
        <v>1916</v>
      </c>
      <c r="B204" s="4200"/>
      <c r="C204" s="3891">
        <v>0</v>
      </c>
      <c r="D204" s="3892">
        <v>0</v>
      </c>
    </row>
    <row r="205" spans="1:130" ht="27.75" customHeight="1" x14ac:dyDescent="0.25">
      <c r="A205" s="4206" t="s">
        <v>1915</v>
      </c>
      <c r="B205" s="4207"/>
      <c r="C205" s="3893">
        <v>0</v>
      </c>
      <c r="D205" s="3894">
        <v>0</v>
      </c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231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algorithmName="SHA-512" hashValue="sDjRZG9LHRwjt6JcyVzex+zwyA11IKaoG+k7MVyukCAH1dotLBP9mGqI+GzYsYQQjd/5ZfyHHpamIX2EFEttqA==" saltValue="1h7UGUnZEESf2NIrDq8hxg==" spinCount="100000"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showZeros="0" topLeftCell="A102" zoomScale="80" zoomScaleNormal="80" workbookViewId="0">
      <selection activeCell="K97" sqref="K97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62" t="s">
        <v>716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349" t="s">
        <v>718</v>
      </c>
      <c r="B9" s="4351" t="s">
        <v>1</v>
      </c>
      <c r="C9" s="4352"/>
      <c r="D9" s="4353"/>
      <c r="E9" s="4355" t="s">
        <v>60</v>
      </c>
      <c r="F9" s="4356"/>
      <c r="G9" s="4356"/>
      <c r="H9" s="4356"/>
      <c r="I9" s="4356"/>
      <c r="J9" s="4356"/>
      <c r="K9" s="4356"/>
      <c r="L9" s="4356"/>
      <c r="M9" s="4356"/>
      <c r="N9" s="4356"/>
      <c r="O9" s="4356"/>
      <c r="P9" s="4356"/>
      <c r="Q9" s="4356"/>
      <c r="R9" s="4356"/>
      <c r="S9" s="4356"/>
      <c r="T9" s="4356"/>
      <c r="U9" s="4356"/>
      <c r="V9" s="4356"/>
      <c r="W9" s="4356"/>
      <c r="X9" s="4356"/>
      <c r="Y9" s="4356"/>
      <c r="Z9" s="4356"/>
      <c r="AA9" s="4356"/>
      <c r="AB9" s="4356"/>
      <c r="AC9" s="4356"/>
      <c r="AD9" s="4356"/>
      <c r="AE9" s="4356"/>
      <c r="AF9" s="4356"/>
      <c r="AG9" s="4356"/>
      <c r="AH9" s="4356"/>
      <c r="AI9" s="4356"/>
      <c r="AJ9" s="4356"/>
      <c r="AK9" s="4356"/>
      <c r="AL9" s="4356"/>
      <c r="AM9" s="4356"/>
      <c r="AN9" s="4357"/>
      <c r="AO9" s="4358" t="s">
        <v>440</v>
      </c>
      <c r="AP9" s="4361" t="s">
        <v>442</v>
      </c>
      <c r="AQ9" s="4361" t="s">
        <v>441</v>
      </c>
      <c r="AR9" s="4353" t="s">
        <v>479</v>
      </c>
      <c r="AS9" s="4353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63"/>
      <c r="B10" s="4354"/>
      <c r="C10" s="4161"/>
      <c r="D10" s="4176"/>
      <c r="E10" s="4355" t="s">
        <v>719</v>
      </c>
      <c r="F10" s="4357"/>
      <c r="G10" s="4364" t="s">
        <v>720</v>
      </c>
      <c r="H10" s="4365"/>
      <c r="I10" s="4364" t="s">
        <v>61</v>
      </c>
      <c r="J10" s="4365"/>
      <c r="K10" s="4364" t="s">
        <v>608</v>
      </c>
      <c r="L10" s="4365"/>
      <c r="M10" s="4364" t="s">
        <v>5</v>
      </c>
      <c r="N10" s="4365"/>
      <c r="O10" s="4364" t="s">
        <v>609</v>
      </c>
      <c r="P10" s="4365"/>
      <c r="Q10" s="4364" t="s">
        <v>7</v>
      </c>
      <c r="R10" s="4365"/>
      <c r="S10" s="4364" t="s">
        <v>8</v>
      </c>
      <c r="T10" s="4365"/>
      <c r="U10" s="4364" t="s">
        <v>9</v>
      </c>
      <c r="V10" s="4365"/>
      <c r="W10" s="4364" t="s">
        <v>10</v>
      </c>
      <c r="X10" s="4365"/>
      <c r="Y10" s="4364" t="s">
        <v>11</v>
      </c>
      <c r="Z10" s="4365"/>
      <c r="AA10" s="4364" t="s">
        <v>12</v>
      </c>
      <c r="AB10" s="4365"/>
      <c r="AC10" s="4364" t="s">
        <v>13</v>
      </c>
      <c r="AD10" s="4365"/>
      <c r="AE10" s="4364" t="s">
        <v>14</v>
      </c>
      <c r="AF10" s="4365"/>
      <c r="AG10" s="4364" t="s">
        <v>15</v>
      </c>
      <c r="AH10" s="4365"/>
      <c r="AI10" s="4364" t="s">
        <v>16</v>
      </c>
      <c r="AJ10" s="4365"/>
      <c r="AK10" s="4364" t="s">
        <v>17</v>
      </c>
      <c r="AL10" s="4365"/>
      <c r="AM10" s="4355" t="s">
        <v>18</v>
      </c>
      <c r="AN10" s="4357"/>
      <c r="AO10" s="4359"/>
      <c r="AP10" s="4362"/>
      <c r="AQ10" s="4362"/>
      <c r="AR10" s="4179"/>
      <c r="AS10" s="417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350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360"/>
      <c r="AP11" s="4363"/>
      <c r="AQ11" s="4363"/>
      <c r="AR11" s="4176"/>
      <c r="AS11" s="417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50</v>
      </c>
      <c r="C12" s="559">
        <f>SUM(C13:C26)</f>
        <v>15</v>
      </c>
      <c r="D12" s="196">
        <f>SUM(D13:D26)</f>
        <v>35</v>
      </c>
      <c r="E12" s="556">
        <f>SUM(E13:E26)</f>
        <v>0</v>
      </c>
      <c r="F12" s="560">
        <f t="shared" ref="F12:AO12" si="0">SUM(F13:F26)</f>
        <v>2</v>
      </c>
      <c r="G12" s="561">
        <f>SUM(G13:G26)</f>
        <v>1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4</v>
      </c>
      <c r="Q12" s="556">
        <f t="shared" si="0"/>
        <v>1</v>
      </c>
      <c r="R12" s="560">
        <f t="shared" si="0"/>
        <v>0</v>
      </c>
      <c r="S12" s="556">
        <f t="shared" si="0"/>
        <v>0</v>
      </c>
      <c r="T12" s="560">
        <f t="shared" si="0"/>
        <v>2</v>
      </c>
      <c r="U12" s="556">
        <f>SUM(U13:U26)</f>
        <v>1</v>
      </c>
      <c r="V12" s="560">
        <f>SUM(V13:V26)</f>
        <v>3</v>
      </c>
      <c r="W12" s="556">
        <f t="shared" si="0"/>
        <v>1</v>
      </c>
      <c r="X12" s="560">
        <f t="shared" si="0"/>
        <v>2</v>
      </c>
      <c r="Y12" s="556">
        <f t="shared" si="0"/>
        <v>0</v>
      </c>
      <c r="Z12" s="560">
        <f t="shared" si="0"/>
        <v>6</v>
      </c>
      <c r="AA12" s="556">
        <f t="shared" si="0"/>
        <v>2</v>
      </c>
      <c r="AB12" s="560">
        <f t="shared" si="0"/>
        <v>7</v>
      </c>
      <c r="AC12" s="556">
        <f t="shared" si="0"/>
        <v>3</v>
      </c>
      <c r="AD12" s="560">
        <f t="shared" si="0"/>
        <v>2</v>
      </c>
      <c r="AE12" s="556">
        <f t="shared" si="0"/>
        <v>1</v>
      </c>
      <c r="AF12" s="560">
        <f t="shared" si="0"/>
        <v>2</v>
      </c>
      <c r="AG12" s="561">
        <f t="shared" si="0"/>
        <v>1</v>
      </c>
      <c r="AH12" s="561">
        <f t="shared" si="0"/>
        <v>1</v>
      </c>
      <c r="AI12" s="561">
        <f t="shared" si="0"/>
        <v>1</v>
      </c>
      <c r="AJ12" s="561">
        <f t="shared" si="0"/>
        <v>0</v>
      </c>
      <c r="AK12" s="561">
        <f t="shared" si="0"/>
        <v>2</v>
      </c>
      <c r="AL12" s="561">
        <f t="shared" si="0"/>
        <v>3</v>
      </c>
      <c r="AM12" s="561">
        <f t="shared" si="0"/>
        <v>1</v>
      </c>
      <c r="AN12" s="561">
        <f t="shared" si="0"/>
        <v>1</v>
      </c>
      <c r="AO12" s="562">
        <f t="shared" si="0"/>
        <v>50</v>
      </c>
      <c r="AP12" s="563">
        <f>SUM(AP13:AP26)</f>
        <v>3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>
        <v>0</v>
      </c>
      <c r="F13" s="435">
        <v>0</v>
      </c>
      <c r="G13" s="121">
        <v>0</v>
      </c>
      <c r="H13" s="435">
        <v>0</v>
      </c>
      <c r="I13" s="121">
        <v>0</v>
      </c>
      <c r="J13" s="114">
        <v>0</v>
      </c>
      <c r="K13" s="121">
        <v>0</v>
      </c>
      <c r="L13" s="114">
        <v>0</v>
      </c>
      <c r="M13" s="121">
        <v>0</v>
      </c>
      <c r="N13" s="114">
        <v>0</v>
      </c>
      <c r="O13" s="121">
        <v>0</v>
      </c>
      <c r="P13" s="114">
        <v>0</v>
      </c>
      <c r="Q13" s="121">
        <v>0</v>
      </c>
      <c r="R13" s="114">
        <v>0</v>
      </c>
      <c r="S13" s="121">
        <v>0</v>
      </c>
      <c r="T13" s="114">
        <v>0</v>
      </c>
      <c r="U13" s="121">
        <v>0</v>
      </c>
      <c r="V13" s="114">
        <v>0</v>
      </c>
      <c r="W13" s="121">
        <v>0</v>
      </c>
      <c r="X13" s="114">
        <v>0</v>
      </c>
      <c r="Y13" s="121">
        <v>0</v>
      </c>
      <c r="Z13" s="114">
        <v>0</v>
      </c>
      <c r="AA13" s="121">
        <v>0</v>
      </c>
      <c r="AB13" s="114">
        <v>0</v>
      </c>
      <c r="AC13" s="121">
        <v>0</v>
      </c>
      <c r="AD13" s="114">
        <v>0</v>
      </c>
      <c r="AE13" s="121">
        <v>0</v>
      </c>
      <c r="AF13" s="114">
        <v>0</v>
      </c>
      <c r="AG13" s="121">
        <v>0</v>
      </c>
      <c r="AH13" s="114">
        <v>0</v>
      </c>
      <c r="AI13" s="121">
        <v>0</v>
      </c>
      <c r="AJ13" s="114">
        <v>0</v>
      </c>
      <c r="AK13" s="121">
        <v>0</v>
      </c>
      <c r="AL13" s="114">
        <v>0</v>
      </c>
      <c r="AM13" s="187">
        <v>0</v>
      </c>
      <c r="AN13" s="114">
        <v>0</v>
      </c>
      <c r="AO13" s="250">
        <f>B13</f>
        <v>0</v>
      </c>
      <c r="AP13" s="566">
        <v>0</v>
      </c>
      <c r="AQ13" s="566">
        <v>0</v>
      </c>
      <c r="AR13" s="567">
        <v>0</v>
      </c>
      <c r="AS13" s="567">
        <v>0</v>
      </c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>
        <v>0</v>
      </c>
      <c r="F14" s="165">
        <v>0</v>
      </c>
      <c r="G14" s="125">
        <v>0</v>
      </c>
      <c r="H14" s="165">
        <v>0</v>
      </c>
      <c r="I14" s="125">
        <v>0</v>
      </c>
      <c r="J14" s="137">
        <v>0</v>
      </c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>
        <f t="shared" ref="AO14:AO26" si="2">B14</f>
        <v>0</v>
      </c>
      <c r="AP14" s="568">
        <v>0</v>
      </c>
      <c r="AQ14" s="568">
        <v>0</v>
      </c>
      <c r="AR14" s="216">
        <v>0</v>
      </c>
      <c r="AS14" s="216">
        <v>0</v>
      </c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>
        <v>0</v>
      </c>
      <c r="F15" s="165">
        <v>0</v>
      </c>
      <c r="G15" s="125">
        <v>0</v>
      </c>
      <c r="H15" s="165">
        <v>0</v>
      </c>
      <c r="I15" s="125">
        <v>0</v>
      </c>
      <c r="J15" s="137">
        <v>0</v>
      </c>
      <c r="K15" s="125">
        <v>0</v>
      </c>
      <c r="L15" s="137">
        <v>0</v>
      </c>
      <c r="M15" s="125">
        <v>0</v>
      </c>
      <c r="N15" s="137">
        <v>0</v>
      </c>
      <c r="O15" s="125">
        <v>0</v>
      </c>
      <c r="P15" s="137">
        <v>0</v>
      </c>
      <c r="Q15" s="125">
        <v>0</v>
      </c>
      <c r="R15" s="137">
        <v>0</v>
      </c>
      <c r="S15" s="125">
        <v>0</v>
      </c>
      <c r="T15" s="137">
        <v>0</v>
      </c>
      <c r="U15" s="125">
        <v>0</v>
      </c>
      <c r="V15" s="137">
        <v>0</v>
      </c>
      <c r="W15" s="125">
        <v>0</v>
      </c>
      <c r="X15" s="137">
        <v>0</v>
      </c>
      <c r="Y15" s="125">
        <v>0</v>
      </c>
      <c r="Z15" s="137">
        <v>0</v>
      </c>
      <c r="AA15" s="125">
        <v>0</v>
      </c>
      <c r="AB15" s="137">
        <v>0</v>
      </c>
      <c r="AC15" s="125">
        <v>0</v>
      </c>
      <c r="AD15" s="137">
        <v>0</v>
      </c>
      <c r="AE15" s="125">
        <v>0</v>
      </c>
      <c r="AF15" s="137">
        <v>0</v>
      </c>
      <c r="AG15" s="125">
        <v>0</v>
      </c>
      <c r="AH15" s="137">
        <v>0</v>
      </c>
      <c r="AI15" s="125">
        <v>0</v>
      </c>
      <c r="AJ15" s="137">
        <v>0</v>
      </c>
      <c r="AK15" s="125">
        <v>0</v>
      </c>
      <c r="AL15" s="137">
        <v>0</v>
      </c>
      <c r="AM15" s="184">
        <v>0</v>
      </c>
      <c r="AN15" s="137">
        <v>0</v>
      </c>
      <c r="AO15" s="291">
        <f t="shared" si="2"/>
        <v>0</v>
      </c>
      <c r="AP15" s="568">
        <v>0</v>
      </c>
      <c r="AQ15" s="568">
        <v>0</v>
      </c>
      <c r="AR15" s="216">
        <v>0</v>
      </c>
      <c r="AS15" s="216">
        <v>0</v>
      </c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>
        <v>0</v>
      </c>
      <c r="J16" s="137">
        <v>0</v>
      </c>
      <c r="K16" s="125">
        <v>0</v>
      </c>
      <c r="L16" s="137">
        <v>0</v>
      </c>
      <c r="M16" s="125">
        <v>0</v>
      </c>
      <c r="N16" s="137">
        <v>0</v>
      </c>
      <c r="O16" s="125">
        <v>0</v>
      </c>
      <c r="P16" s="137">
        <v>0</v>
      </c>
      <c r="Q16" s="125">
        <v>0</v>
      </c>
      <c r="R16" s="137">
        <v>0</v>
      </c>
      <c r="S16" s="125">
        <v>0</v>
      </c>
      <c r="T16" s="137">
        <v>0</v>
      </c>
      <c r="U16" s="125">
        <v>0</v>
      </c>
      <c r="V16" s="137">
        <v>0</v>
      </c>
      <c r="W16" s="125">
        <v>0</v>
      </c>
      <c r="X16" s="137">
        <v>0</v>
      </c>
      <c r="Y16" s="125">
        <v>0</v>
      </c>
      <c r="Z16" s="137">
        <v>0</v>
      </c>
      <c r="AA16" s="125">
        <v>0</v>
      </c>
      <c r="AB16" s="137">
        <v>0</v>
      </c>
      <c r="AC16" s="125">
        <v>0</v>
      </c>
      <c r="AD16" s="137">
        <v>0</v>
      </c>
      <c r="AE16" s="125">
        <v>0</v>
      </c>
      <c r="AF16" s="137">
        <v>0</v>
      </c>
      <c r="AG16" s="125">
        <v>0</v>
      </c>
      <c r="AH16" s="137">
        <v>0</v>
      </c>
      <c r="AI16" s="125">
        <v>0</v>
      </c>
      <c r="AJ16" s="137">
        <v>0</v>
      </c>
      <c r="AK16" s="125">
        <v>0</v>
      </c>
      <c r="AL16" s="137">
        <v>0</v>
      </c>
      <c r="AM16" s="184">
        <v>0</v>
      </c>
      <c r="AN16" s="137">
        <v>0</v>
      </c>
      <c r="AO16" s="291">
        <f t="shared" si="2"/>
        <v>0</v>
      </c>
      <c r="AP16" s="568">
        <v>0</v>
      </c>
      <c r="AQ16" s="568">
        <v>0</v>
      </c>
      <c r="AR16" s="216">
        <v>0</v>
      </c>
      <c r="AS16" s="216">
        <v>0</v>
      </c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>
        <v>0</v>
      </c>
      <c r="V17" s="137">
        <v>0</v>
      </c>
      <c r="W17" s="125">
        <v>0</v>
      </c>
      <c r="X17" s="137">
        <v>0</v>
      </c>
      <c r="Y17" s="125">
        <v>0</v>
      </c>
      <c r="Z17" s="137">
        <v>0</v>
      </c>
      <c r="AA17" s="125">
        <v>0</v>
      </c>
      <c r="AB17" s="137">
        <v>0</v>
      </c>
      <c r="AC17" s="125">
        <v>0</v>
      </c>
      <c r="AD17" s="137">
        <v>0</v>
      </c>
      <c r="AE17" s="125">
        <v>0</v>
      </c>
      <c r="AF17" s="137">
        <v>0</v>
      </c>
      <c r="AG17" s="125">
        <v>0</v>
      </c>
      <c r="AH17" s="137">
        <v>0</v>
      </c>
      <c r="AI17" s="125">
        <v>0</v>
      </c>
      <c r="AJ17" s="137">
        <v>0</v>
      </c>
      <c r="AK17" s="125">
        <v>0</v>
      </c>
      <c r="AL17" s="137">
        <v>0</v>
      </c>
      <c r="AM17" s="184">
        <v>0</v>
      </c>
      <c r="AN17" s="137">
        <v>0</v>
      </c>
      <c r="AO17" s="291">
        <f t="shared" si="2"/>
        <v>0</v>
      </c>
      <c r="AP17" s="568">
        <v>0</v>
      </c>
      <c r="AQ17" s="568">
        <v>0</v>
      </c>
      <c r="AR17" s="216">
        <v>0</v>
      </c>
      <c r="AS17" s="216">
        <v>0</v>
      </c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1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1</v>
      </c>
      <c r="E18" s="125">
        <v>0</v>
      </c>
      <c r="F18" s="165">
        <v>0</v>
      </c>
      <c r="G18" s="125">
        <v>0</v>
      </c>
      <c r="H18" s="165">
        <v>0</v>
      </c>
      <c r="I18" s="125">
        <v>0</v>
      </c>
      <c r="J18" s="137">
        <v>0</v>
      </c>
      <c r="K18" s="144">
        <v>0</v>
      </c>
      <c r="L18" s="137">
        <v>0</v>
      </c>
      <c r="M18" s="125">
        <v>0</v>
      </c>
      <c r="N18" s="137">
        <v>0</v>
      </c>
      <c r="O18" s="125">
        <v>0</v>
      </c>
      <c r="P18" s="137">
        <v>1</v>
      </c>
      <c r="Q18" s="125">
        <v>0</v>
      </c>
      <c r="R18" s="137">
        <v>0</v>
      </c>
      <c r="S18" s="125">
        <v>0</v>
      </c>
      <c r="T18" s="137">
        <v>0</v>
      </c>
      <c r="U18" s="125">
        <v>0</v>
      </c>
      <c r="V18" s="137">
        <v>0</v>
      </c>
      <c r="W18" s="125">
        <v>0</v>
      </c>
      <c r="X18" s="137">
        <v>0</v>
      </c>
      <c r="Y18" s="125">
        <v>0</v>
      </c>
      <c r="Z18" s="137">
        <v>0</v>
      </c>
      <c r="AA18" s="125">
        <v>0</v>
      </c>
      <c r="AB18" s="137">
        <v>0</v>
      </c>
      <c r="AC18" s="125">
        <v>0</v>
      </c>
      <c r="AD18" s="137">
        <v>0</v>
      </c>
      <c r="AE18" s="125">
        <v>0</v>
      </c>
      <c r="AF18" s="137">
        <v>0</v>
      </c>
      <c r="AG18" s="125">
        <v>0</v>
      </c>
      <c r="AH18" s="137">
        <v>0</v>
      </c>
      <c r="AI18" s="125">
        <v>0</v>
      </c>
      <c r="AJ18" s="137">
        <v>0</v>
      </c>
      <c r="AK18" s="125">
        <v>0</v>
      </c>
      <c r="AL18" s="137">
        <v>0</v>
      </c>
      <c r="AM18" s="184">
        <v>0</v>
      </c>
      <c r="AN18" s="137">
        <v>0</v>
      </c>
      <c r="AO18" s="291">
        <f t="shared" si="2"/>
        <v>1</v>
      </c>
      <c r="AP18" s="568">
        <v>0</v>
      </c>
      <c r="AQ18" s="568">
        <v>0</v>
      </c>
      <c r="AR18" s="216">
        <v>0</v>
      </c>
      <c r="AS18" s="216">
        <v>0</v>
      </c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>
        <v>0</v>
      </c>
      <c r="M19" s="497"/>
      <c r="N19" s="154">
        <v>0</v>
      </c>
      <c r="O19" s="497"/>
      <c r="P19" s="154">
        <v>0</v>
      </c>
      <c r="Q19" s="497"/>
      <c r="R19" s="154">
        <v>0</v>
      </c>
      <c r="S19" s="497"/>
      <c r="T19" s="154">
        <v>0</v>
      </c>
      <c r="U19" s="497"/>
      <c r="V19" s="154">
        <v>0</v>
      </c>
      <c r="W19" s="497"/>
      <c r="X19" s="154">
        <v>0</v>
      </c>
      <c r="Y19" s="497"/>
      <c r="Z19" s="154">
        <v>0</v>
      </c>
      <c r="AA19" s="497"/>
      <c r="AB19" s="154">
        <v>0</v>
      </c>
      <c r="AC19" s="497"/>
      <c r="AD19" s="154">
        <v>0</v>
      </c>
      <c r="AE19" s="497"/>
      <c r="AF19" s="154">
        <v>0</v>
      </c>
      <c r="AG19" s="106"/>
      <c r="AH19" s="109"/>
      <c r="AI19" s="106"/>
      <c r="AJ19" s="109"/>
      <c r="AK19" s="106"/>
      <c r="AL19" s="109"/>
      <c r="AM19" s="573"/>
      <c r="AN19" s="136"/>
      <c r="AO19" s="292">
        <f t="shared" si="2"/>
        <v>0</v>
      </c>
      <c r="AP19" s="574">
        <v>0</v>
      </c>
      <c r="AQ19" s="574">
        <v>0</v>
      </c>
      <c r="AR19" s="575">
        <v>0</v>
      </c>
      <c r="AS19" s="575">
        <v>0</v>
      </c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>
        <v>0</v>
      </c>
      <c r="G20" s="106"/>
      <c r="H20" s="165">
        <v>0</v>
      </c>
      <c r="I20" s="106"/>
      <c r="J20" s="154">
        <v>0</v>
      </c>
      <c r="K20" s="106"/>
      <c r="L20" s="154">
        <v>0</v>
      </c>
      <c r="M20" s="497"/>
      <c r="N20" s="154">
        <v>0</v>
      </c>
      <c r="O20" s="497"/>
      <c r="P20" s="154">
        <v>0</v>
      </c>
      <c r="Q20" s="497"/>
      <c r="R20" s="154">
        <v>0</v>
      </c>
      <c r="S20" s="497"/>
      <c r="T20" s="154">
        <v>0</v>
      </c>
      <c r="U20" s="497"/>
      <c r="V20" s="154">
        <v>0</v>
      </c>
      <c r="W20" s="497"/>
      <c r="X20" s="154">
        <v>0</v>
      </c>
      <c r="Y20" s="497"/>
      <c r="Z20" s="154">
        <v>0</v>
      </c>
      <c r="AA20" s="497"/>
      <c r="AB20" s="154">
        <v>0</v>
      </c>
      <c r="AC20" s="497"/>
      <c r="AD20" s="154">
        <v>0</v>
      </c>
      <c r="AE20" s="497"/>
      <c r="AF20" s="154">
        <v>0</v>
      </c>
      <c r="AG20" s="497"/>
      <c r="AH20" s="154">
        <v>0</v>
      </c>
      <c r="AI20" s="497"/>
      <c r="AJ20" s="154">
        <v>0</v>
      </c>
      <c r="AK20" s="497"/>
      <c r="AL20" s="154">
        <v>0</v>
      </c>
      <c r="AM20" s="497"/>
      <c r="AN20" s="154">
        <v>0</v>
      </c>
      <c r="AO20" s="292">
        <f t="shared" si="2"/>
        <v>0</v>
      </c>
      <c r="AP20" s="574">
        <v>0</v>
      </c>
      <c r="AQ20" s="574">
        <v>0</v>
      </c>
      <c r="AR20" s="575">
        <v>0</v>
      </c>
      <c r="AS20" s="575">
        <v>0</v>
      </c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>
        <v>0</v>
      </c>
      <c r="P21" s="154">
        <v>0</v>
      </c>
      <c r="Q21" s="153">
        <v>0</v>
      </c>
      <c r="R21" s="154">
        <v>0</v>
      </c>
      <c r="S21" s="153">
        <v>0</v>
      </c>
      <c r="T21" s="154">
        <v>0</v>
      </c>
      <c r="U21" s="153">
        <v>0</v>
      </c>
      <c r="V21" s="154">
        <v>0</v>
      </c>
      <c r="W21" s="153">
        <v>0</v>
      </c>
      <c r="X21" s="154">
        <v>0</v>
      </c>
      <c r="Y21" s="153">
        <v>0</v>
      </c>
      <c r="Z21" s="154">
        <v>0</v>
      </c>
      <c r="AA21" s="153">
        <v>0</v>
      </c>
      <c r="AB21" s="154">
        <v>0</v>
      </c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>
        <f t="shared" si="2"/>
        <v>0</v>
      </c>
      <c r="AP21" s="574">
        <v>0</v>
      </c>
      <c r="AQ21" s="574">
        <v>0</v>
      </c>
      <c r="AR21" s="575">
        <v>0</v>
      </c>
      <c r="AS21" s="575">
        <v>0</v>
      </c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>
        <v>0</v>
      </c>
      <c r="F22" s="193">
        <v>0</v>
      </c>
      <c r="G22" s="153">
        <v>0</v>
      </c>
      <c r="H22" s="193">
        <v>0</v>
      </c>
      <c r="I22" s="153">
        <v>0</v>
      </c>
      <c r="J22" s="154">
        <v>0</v>
      </c>
      <c r="K22" s="144">
        <v>0</v>
      </c>
      <c r="L22" s="154">
        <v>0</v>
      </c>
      <c r="M22" s="153">
        <v>0</v>
      </c>
      <c r="N22" s="154">
        <v>0</v>
      </c>
      <c r="O22" s="153">
        <v>0</v>
      </c>
      <c r="P22" s="154">
        <v>0</v>
      </c>
      <c r="Q22" s="153">
        <v>0</v>
      </c>
      <c r="R22" s="154">
        <v>0</v>
      </c>
      <c r="S22" s="153">
        <v>0</v>
      </c>
      <c r="T22" s="154">
        <v>0</v>
      </c>
      <c r="U22" s="153">
        <v>0</v>
      </c>
      <c r="V22" s="154">
        <v>0</v>
      </c>
      <c r="W22" s="153">
        <v>0</v>
      </c>
      <c r="X22" s="154">
        <v>0</v>
      </c>
      <c r="Y22" s="153">
        <v>0</v>
      </c>
      <c r="Z22" s="154">
        <v>0</v>
      </c>
      <c r="AA22" s="153">
        <v>0</v>
      </c>
      <c r="AB22" s="154">
        <v>0</v>
      </c>
      <c r="AC22" s="153">
        <v>0</v>
      </c>
      <c r="AD22" s="154">
        <v>0</v>
      </c>
      <c r="AE22" s="153">
        <v>0</v>
      </c>
      <c r="AF22" s="154">
        <v>0</v>
      </c>
      <c r="AG22" s="153">
        <v>0</v>
      </c>
      <c r="AH22" s="154">
        <v>0</v>
      </c>
      <c r="AI22" s="153">
        <v>0</v>
      </c>
      <c r="AJ22" s="154">
        <v>0</v>
      </c>
      <c r="AK22" s="153">
        <v>0</v>
      </c>
      <c r="AL22" s="154">
        <v>0</v>
      </c>
      <c r="AM22" s="189">
        <v>0</v>
      </c>
      <c r="AN22" s="154">
        <v>0</v>
      </c>
      <c r="AO22" s="292">
        <f t="shared" si="2"/>
        <v>0</v>
      </c>
      <c r="AP22" s="574">
        <v>0</v>
      </c>
      <c r="AQ22" s="574">
        <v>0</v>
      </c>
      <c r="AR22" s="575">
        <v>0</v>
      </c>
      <c r="AS22" s="575">
        <v>0</v>
      </c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>
        <v>0</v>
      </c>
      <c r="F23" s="193">
        <v>0</v>
      </c>
      <c r="G23" s="153">
        <v>0</v>
      </c>
      <c r="H23" s="193">
        <v>0</v>
      </c>
      <c r="I23" s="153">
        <v>0</v>
      </c>
      <c r="J23" s="154">
        <v>0</v>
      </c>
      <c r="K23" s="144">
        <v>0</v>
      </c>
      <c r="L23" s="154">
        <v>0</v>
      </c>
      <c r="M23" s="153">
        <v>0</v>
      </c>
      <c r="N23" s="154">
        <v>0</v>
      </c>
      <c r="O23" s="153">
        <v>0</v>
      </c>
      <c r="P23" s="154">
        <v>0</v>
      </c>
      <c r="Q23" s="153">
        <v>0</v>
      </c>
      <c r="R23" s="154">
        <v>0</v>
      </c>
      <c r="S23" s="153">
        <v>0</v>
      </c>
      <c r="T23" s="154">
        <v>0</v>
      </c>
      <c r="U23" s="153">
        <v>0</v>
      </c>
      <c r="V23" s="154">
        <v>0</v>
      </c>
      <c r="W23" s="153">
        <v>0</v>
      </c>
      <c r="X23" s="154">
        <v>0</v>
      </c>
      <c r="Y23" s="153">
        <v>0</v>
      </c>
      <c r="Z23" s="154">
        <v>0</v>
      </c>
      <c r="AA23" s="153">
        <v>0</v>
      </c>
      <c r="AB23" s="154">
        <v>0</v>
      </c>
      <c r="AC23" s="153">
        <v>0</v>
      </c>
      <c r="AD23" s="154">
        <v>0</v>
      </c>
      <c r="AE23" s="153">
        <v>0</v>
      </c>
      <c r="AF23" s="154">
        <v>0</v>
      </c>
      <c r="AG23" s="153">
        <v>0</v>
      </c>
      <c r="AH23" s="154">
        <v>0</v>
      </c>
      <c r="AI23" s="153">
        <v>0</v>
      </c>
      <c r="AJ23" s="154">
        <v>0</v>
      </c>
      <c r="AK23" s="153">
        <v>0</v>
      </c>
      <c r="AL23" s="154">
        <v>0</v>
      </c>
      <c r="AM23" s="189">
        <v>0</v>
      </c>
      <c r="AN23" s="154">
        <v>0</v>
      </c>
      <c r="AO23" s="292">
        <f t="shared" si="2"/>
        <v>0</v>
      </c>
      <c r="AP23" s="574">
        <v>0</v>
      </c>
      <c r="AQ23" s="574">
        <v>0</v>
      </c>
      <c r="AR23" s="575">
        <v>0</v>
      </c>
      <c r="AS23" s="575">
        <v>0</v>
      </c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5</v>
      </c>
      <c r="C24" s="363">
        <f>SUM(G24+I24+K24+M24+O24+Q24+S24+U24+W24+Y24+AA24+AC24+AE24+AG24+AI24+AK24+AM24)</f>
        <v>1</v>
      </c>
      <c r="D24" s="215">
        <f>SUM(H24+J24+L24+N24+P24+R24+T24+V24+X24+Z24+AB24+AD24+AF24+AH24+AJ24+AL24+AN24)</f>
        <v>4</v>
      </c>
      <c r="E24" s="146"/>
      <c r="F24" s="136"/>
      <c r="G24" s="153">
        <v>0</v>
      </c>
      <c r="H24" s="193">
        <v>0</v>
      </c>
      <c r="I24" s="153">
        <v>0</v>
      </c>
      <c r="J24" s="154">
        <v>0</v>
      </c>
      <c r="K24" s="144">
        <v>0</v>
      </c>
      <c r="L24" s="154">
        <v>0</v>
      </c>
      <c r="M24" s="153">
        <v>0</v>
      </c>
      <c r="N24" s="154">
        <v>0</v>
      </c>
      <c r="O24" s="153">
        <v>0</v>
      </c>
      <c r="P24" s="154">
        <v>0</v>
      </c>
      <c r="Q24" s="153">
        <v>0</v>
      </c>
      <c r="R24" s="154">
        <v>0</v>
      </c>
      <c r="S24" s="153">
        <v>0</v>
      </c>
      <c r="T24" s="154">
        <v>1</v>
      </c>
      <c r="U24" s="153">
        <v>0</v>
      </c>
      <c r="V24" s="154">
        <v>0</v>
      </c>
      <c r="W24" s="153">
        <v>0</v>
      </c>
      <c r="X24" s="154">
        <v>0</v>
      </c>
      <c r="Y24" s="153">
        <v>0</v>
      </c>
      <c r="Z24" s="154">
        <v>2</v>
      </c>
      <c r="AA24" s="153">
        <v>1</v>
      </c>
      <c r="AB24" s="154">
        <v>0</v>
      </c>
      <c r="AC24" s="153">
        <v>0</v>
      </c>
      <c r="AD24" s="154">
        <v>0</v>
      </c>
      <c r="AE24" s="153">
        <v>0</v>
      </c>
      <c r="AF24" s="154">
        <v>0</v>
      </c>
      <c r="AG24" s="153">
        <v>0</v>
      </c>
      <c r="AH24" s="154">
        <v>0</v>
      </c>
      <c r="AI24" s="153">
        <v>0</v>
      </c>
      <c r="AJ24" s="154">
        <v>0</v>
      </c>
      <c r="AK24" s="153">
        <v>0</v>
      </c>
      <c r="AL24" s="154">
        <v>1</v>
      </c>
      <c r="AM24" s="189">
        <v>0</v>
      </c>
      <c r="AN24" s="154">
        <v>0</v>
      </c>
      <c r="AO24" s="292">
        <f t="shared" si="2"/>
        <v>5</v>
      </c>
      <c r="AP24" s="574">
        <v>0</v>
      </c>
      <c r="AQ24" s="574">
        <v>0</v>
      </c>
      <c r="AR24" s="575">
        <v>0</v>
      </c>
      <c r="AS24" s="575">
        <v>0</v>
      </c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6</v>
      </c>
      <c r="C25" s="363">
        <f>SUM(M25+O25+Q25+S25+U25+W25+Y25+AA25+AC25+AE25+AG25+AI25+AK25+AM25)</f>
        <v>2</v>
      </c>
      <c r="D25" s="215">
        <f>SUM(N25+P25+R25+T25+V25+X25+Z25+AB25+AD25+AF25+AH25+AJ25+AL25+AN25)</f>
        <v>4</v>
      </c>
      <c r="E25" s="101"/>
      <c r="F25" s="109"/>
      <c r="G25" s="106"/>
      <c r="H25" s="200"/>
      <c r="I25" s="106"/>
      <c r="J25" s="200"/>
      <c r="K25" s="106"/>
      <c r="L25" s="200"/>
      <c r="M25" s="153">
        <v>0</v>
      </c>
      <c r="N25" s="154">
        <v>0</v>
      </c>
      <c r="O25" s="153">
        <v>0</v>
      </c>
      <c r="P25" s="154">
        <v>0</v>
      </c>
      <c r="Q25" s="153">
        <v>0</v>
      </c>
      <c r="R25" s="154">
        <v>0</v>
      </c>
      <c r="S25" s="153">
        <v>0</v>
      </c>
      <c r="T25" s="154">
        <v>0</v>
      </c>
      <c r="U25" s="153">
        <v>1</v>
      </c>
      <c r="V25" s="154">
        <v>1</v>
      </c>
      <c r="W25" s="153">
        <v>0</v>
      </c>
      <c r="X25" s="154">
        <v>1</v>
      </c>
      <c r="Y25" s="153">
        <v>0</v>
      </c>
      <c r="Z25" s="154">
        <v>0</v>
      </c>
      <c r="AA25" s="153">
        <v>0</v>
      </c>
      <c r="AB25" s="154">
        <v>1</v>
      </c>
      <c r="AC25" s="153">
        <v>0</v>
      </c>
      <c r="AD25" s="154">
        <v>0</v>
      </c>
      <c r="AE25" s="153">
        <v>0</v>
      </c>
      <c r="AF25" s="154">
        <v>1</v>
      </c>
      <c r="AG25" s="153">
        <v>0</v>
      </c>
      <c r="AH25" s="154">
        <v>0</v>
      </c>
      <c r="AI25" s="153">
        <v>0</v>
      </c>
      <c r="AJ25" s="154">
        <v>0</v>
      </c>
      <c r="AK25" s="153">
        <v>0</v>
      </c>
      <c r="AL25" s="154">
        <v>0</v>
      </c>
      <c r="AM25" s="189">
        <v>1</v>
      </c>
      <c r="AN25" s="154">
        <v>0</v>
      </c>
      <c r="AO25" s="292">
        <f t="shared" si="2"/>
        <v>6</v>
      </c>
      <c r="AP25" s="574">
        <v>1</v>
      </c>
      <c r="AQ25" s="574">
        <v>0</v>
      </c>
      <c r="AR25" s="575">
        <v>0</v>
      </c>
      <c r="AS25" s="575">
        <v>0</v>
      </c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38</v>
      </c>
      <c r="C26" s="359">
        <f>SUM(E26+G26+I26+K26+M26+O26+Q26+S26+U26+W26+Y26+AA26+AC26+AE26+AG26+AI26+AK26+AM26)</f>
        <v>12</v>
      </c>
      <c r="D26" s="576">
        <f>SUM(F26+H26+J26+L26+N26+P26+R26+T26+V26+X26+Z26+AB26+AD26+AF26+AH26+AJ26+AL26+AN26)</f>
        <v>26</v>
      </c>
      <c r="E26" s="577">
        <v>0</v>
      </c>
      <c r="F26" s="116">
        <v>2</v>
      </c>
      <c r="G26" s="140">
        <v>1</v>
      </c>
      <c r="H26" s="142">
        <v>0</v>
      </c>
      <c r="I26" s="140">
        <v>0</v>
      </c>
      <c r="J26" s="116">
        <v>0</v>
      </c>
      <c r="K26" s="169">
        <v>0</v>
      </c>
      <c r="L26" s="116">
        <v>0</v>
      </c>
      <c r="M26" s="140">
        <v>0</v>
      </c>
      <c r="N26" s="116">
        <v>0</v>
      </c>
      <c r="O26" s="140">
        <v>0</v>
      </c>
      <c r="P26" s="116">
        <v>3</v>
      </c>
      <c r="Q26" s="140">
        <v>1</v>
      </c>
      <c r="R26" s="116">
        <v>0</v>
      </c>
      <c r="S26" s="140">
        <v>0</v>
      </c>
      <c r="T26" s="116">
        <v>1</v>
      </c>
      <c r="U26" s="140">
        <v>0</v>
      </c>
      <c r="V26" s="116">
        <v>2</v>
      </c>
      <c r="W26" s="140">
        <v>1</v>
      </c>
      <c r="X26" s="116">
        <v>1</v>
      </c>
      <c r="Y26" s="140">
        <v>0</v>
      </c>
      <c r="Z26" s="116">
        <v>4</v>
      </c>
      <c r="AA26" s="140">
        <v>1</v>
      </c>
      <c r="AB26" s="116">
        <v>6</v>
      </c>
      <c r="AC26" s="140">
        <v>3</v>
      </c>
      <c r="AD26" s="116">
        <v>2</v>
      </c>
      <c r="AE26" s="140">
        <v>1</v>
      </c>
      <c r="AF26" s="116">
        <v>1</v>
      </c>
      <c r="AG26" s="140">
        <v>1</v>
      </c>
      <c r="AH26" s="116">
        <v>1</v>
      </c>
      <c r="AI26" s="140">
        <v>1</v>
      </c>
      <c r="AJ26" s="116">
        <v>0</v>
      </c>
      <c r="AK26" s="140">
        <v>2</v>
      </c>
      <c r="AL26" s="116">
        <v>2</v>
      </c>
      <c r="AM26" s="186">
        <v>0</v>
      </c>
      <c r="AN26" s="116">
        <v>1</v>
      </c>
      <c r="AO26" s="249">
        <f t="shared" si="2"/>
        <v>38</v>
      </c>
      <c r="AP26" s="578">
        <v>2</v>
      </c>
      <c r="AQ26" s="578">
        <v>0</v>
      </c>
      <c r="AR26" s="218">
        <v>0</v>
      </c>
      <c r="AS26" s="218">
        <v>0</v>
      </c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>
        <v>0</v>
      </c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349" t="s">
        <v>0</v>
      </c>
      <c r="B28" s="4351" t="s">
        <v>1</v>
      </c>
      <c r="C28" s="4352"/>
      <c r="D28" s="4353"/>
      <c r="E28" s="4355" t="s">
        <v>60</v>
      </c>
      <c r="F28" s="4356"/>
      <c r="G28" s="4356"/>
      <c r="H28" s="4356"/>
      <c r="I28" s="4356"/>
      <c r="J28" s="4356"/>
      <c r="K28" s="4356"/>
      <c r="L28" s="4356"/>
      <c r="M28" s="4356"/>
      <c r="N28" s="4356"/>
      <c r="O28" s="4356"/>
      <c r="P28" s="4356"/>
      <c r="Q28" s="4356"/>
      <c r="R28" s="4356"/>
      <c r="S28" s="4356"/>
      <c r="T28" s="4356"/>
      <c r="U28" s="4356"/>
      <c r="V28" s="4356"/>
      <c r="W28" s="4356"/>
      <c r="X28" s="4356"/>
      <c r="Y28" s="4356"/>
      <c r="Z28" s="4356"/>
      <c r="AA28" s="4356"/>
      <c r="AB28" s="4356"/>
      <c r="AC28" s="4356"/>
      <c r="AD28" s="4356"/>
      <c r="AE28" s="4356"/>
      <c r="AF28" s="4356"/>
      <c r="AG28" s="4356"/>
      <c r="AH28" s="4356"/>
      <c r="AI28" s="4356"/>
      <c r="AJ28" s="4356"/>
      <c r="AK28" s="4356"/>
      <c r="AL28" s="4356"/>
      <c r="AM28" s="4356"/>
      <c r="AN28" s="4357"/>
      <c r="AO28" s="4358" t="s">
        <v>440</v>
      </c>
      <c r="AP28" s="4361" t="s">
        <v>442</v>
      </c>
      <c r="AQ28" s="4361" t="s">
        <v>441</v>
      </c>
      <c r="AR28" s="4361" t="s">
        <v>529</v>
      </c>
      <c r="AS28" s="4353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63"/>
      <c r="B29" s="4354"/>
      <c r="C29" s="4161"/>
      <c r="D29" s="4176"/>
      <c r="E29" s="4355" t="s">
        <v>719</v>
      </c>
      <c r="F29" s="4357"/>
      <c r="G29" s="4355" t="s">
        <v>720</v>
      </c>
      <c r="H29" s="4357"/>
      <c r="I29" s="4355" t="s">
        <v>61</v>
      </c>
      <c r="J29" s="4357"/>
      <c r="K29" s="4355" t="s">
        <v>608</v>
      </c>
      <c r="L29" s="4357"/>
      <c r="M29" s="4355" t="s">
        <v>5</v>
      </c>
      <c r="N29" s="4357"/>
      <c r="O29" s="4355" t="s">
        <v>609</v>
      </c>
      <c r="P29" s="4357"/>
      <c r="Q29" s="4356" t="s">
        <v>7</v>
      </c>
      <c r="R29" s="4357"/>
      <c r="S29" s="4355" t="s">
        <v>8</v>
      </c>
      <c r="T29" s="4357"/>
      <c r="U29" s="4356" t="s">
        <v>9</v>
      </c>
      <c r="V29" s="4366"/>
      <c r="W29" s="4367" t="s">
        <v>10</v>
      </c>
      <c r="X29" s="4366"/>
      <c r="Y29" s="4367" t="s">
        <v>11</v>
      </c>
      <c r="Z29" s="4356"/>
      <c r="AA29" s="4355" t="s">
        <v>12</v>
      </c>
      <c r="AB29" s="4357"/>
      <c r="AC29" s="4356" t="s">
        <v>13</v>
      </c>
      <c r="AD29" s="4356"/>
      <c r="AE29" s="4355" t="s">
        <v>14</v>
      </c>
      <c r="AF29" s="4357"/>
      <c r="AG29" s="4355" t="s">
        <v>15</v>
      </c>
      <c r="AH29" s="4357"/>
      <c r="AI29" s="4355" t="s">
        <v>16</v>
      </c>
      <c r="AJ29" s="4357"/>
      <c r="AK29" s="4355" t="s">
        <v>17</v>
      </c>
      <c r="AL29" s="4357"/>
      <c r="AM29" s="4356" t="s">
        <v>18</v>
      </c>
      <c r="AN29" s="4357"/>
      <c r="AO29" s="4359"/>
      <c r="AP29" s="4362"/>
      <c r="AQ29" s="4362"/>
      <c r="AR29" s="4362"/>
      <c r="AS29" s="417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350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360"/>
      <c r="AP30" s="4363"/>
      <c r="AQ30" s="4363"/>
      <c r="AR30" s="4363"/>
      <c r="AS30" s="4176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3">SUM(C31:D31)</f>
        <v>91</v>
      </c>
      <c r="C31" s="361">
        <f t="shared" ref="C31:D33" si="4">SUM(E31+G31+I31+K31+M31+O31+Q31+S31+U31+W31+Y31+AA31+AC31+AE31+AG31+AI31+AK31+AM31)</f>
        <v>43</v>
      </c>
      <c r="D31" s="565">
        <f t="shared" si="4"/>
        <v>48</v>
      </c>
      <c r="E31" s="121">
        <v>0</v>
      </c>
      <c r="F31" s="435">
        <v>0</v>
      </c>
      <c r="G31" s="121">
        <v>0</v>
      </c>
      <c r="H31" s="114">
        <v>1</v>
      </c>
      <c r="I31" s="121">
        <v>0</v>
      </c>
      <c r="J31" s="114">
        <v>0</v>
      </c>
      <c r="K31" s="121">
        <v>2</v>
      </c>
      <c r="L31" s="114">
        <v>0</v>
      </c>
      <c r="M31" s="121">
        <v>0</v>
      </c>
      <c r="N31" s="114">
        <v>0</v>
      </c>
      <c r="O31" s="121">
        <v>1</v>
      </c>
      <c r="P31" s="114">
        <v>2</v>
      </c>
      <c r="Q31" s="150">
        <v>0</v>
      </c>
      <c r="R31" s="114">
        <v>2</v>
      </c>
      <c r="S31" s="121">
        <v>0</v>
      </c>
      <c r="T31" s="114">
        <v>2</v>
      </c>
      <c r="U31" s="150">
        <v>0</v>
      </c>
      <c r="V31" s="102">
        <v>3</v>
      </c>
      <c r="W31" s="102">
        <v>1</v>
      </c>
      <c r="X31" s="102">
        <v>1</v>
      </c>
      <c r="Y31" s="102">
        <v>3</v>
      </c>
      <c r="Z31" s="102">
        <v>5</v>
      </c>
      <c r="AA31" s="102">
        <v>5</v>
      </c>
      <c r="AB31" s="102">
        <v>6</v>
      </c>
      <c r="AC31" s="102">
        <v>6</v>
      </c>
      <c r="AD31" s="102">
        <v>7</v>
      </c>
      <c r="AE31" s="102">
        <v>4</v>
      </c>
      <c r="AF31" s="102">
        <v>1</v>
      </c>
      <c r="AG31" s="102">
        <v>4</v>
      </c>
      <c r="AH31" s="102">
        <v>6</v>
      </c>
      <c r="AI31" s="102">
        <v>3</v>
      </c>
      <c r="AJ31" s="102">
        <v>6</v>
      </c>
      <c r="AK31" s="102">
        <v>4</v>
      </c>
      <c r="AL31" s="204">
        <v>3</v>
      </c>
      <c r="AM31" s="204">
        <v>10</v>
      </c>
      <c r="AN31" s="114">
        <v>3</v>
      </c>
      <c r="AO31" s="582">
        <f t="shared" ref="AO31:AO44" si="5">B31</f>
        <v>91</v>
      </c>
      <c r="AP31" s="566">
        <v>4</v>
      </c>
      <c r="AQ31" s="566">
        <v>0</v>
      </c>
      <c r="AR31" s="566">
        <v>0</v>
      </c>
      <c r="AS31" s="567">
        <v>0</v>
      </c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3"/>
        <v>23</v>
      </c>
      <c r="C32" s="363">
        <f t="shared" si="4"/>
        <v>0</v>
      </c>
      <c r="D32" s="215">
        <f t="shared" si="4"/>
        <v>23</v>
      </c>
      <c r="E32" s="125">
        <v>0</v>
      </c>
      <c r="F32" s="165">
        <v>0</v>
      </c>
      <c r="G32" s="125">
        <v>0</v>
      </c>
      <c r="H32" s="137">
        <v>0</v>
      </c>
      <c r="I32" s="125">
        <v>0</v>
      </c>
      <c r="J32" s="137">
        <v>0</v>
      </c>
      <c r="K32" s="125">
        <v>0</v>
      </c>
      <c r="L32" s="137">
        <v>1</v>
      </c>
      <c r="M32" s="125">
        <v>0</v>
      </c>
      <c r="N32" s="137">
        <v>3</v>
      </c>
      <c r="O32" s="125">
        <v>0</v>
      </c>
      <c r="P32" s="137">
        <v>4</v>
      </c>
      <c r="Q32" s="152">
        <v>0</v>
      </c>
      <c r="R32" s="137">
        <v>1</v>
      </c>
      <c r="S32" s="125">
        <v>0</v>
      </c>
      <c r="T32" s="137">
        <v>3</v>
      </c>
      <c r="U32" s="152">
        <v>0</v>
      </c>
      <c r="V32" s="126">
        <v>6</v>
      </c>
      <c r="W32" s="126">
        <v>0</v>
      </c>
      <c r="X32" s="126">
        <v>1</v>
      </c>
      <c r="Y32" s="126">
        <v>0</v>
      </c>
      <c r="Z32" s="126">
        <v>1</v>
      </c>
      <c r="AA32" s="126">
        <v>0</v>
      </c>
      <c r="AB32" s="126">
        <v>1</v>
      </c>
      <c r="AC32" s="126">
        <v>0</v>
      </c>
      <c r="AD32" s="126">
        <v>0</v>
      </c>
      <c r="AE32" s="126">
        <v>0</v>
      </c>
      <c r="AF32" s="126">
        <v>1</v>
      </c>
      <c r="AG32" s="126">
        <v>0</v>
      </c>
      <c r="AH32" s="126">
        <v>0</v>
      </c>
      <c r="AI32" s="126">
        <v>0</v>
      </c>
      <c r="AJ32" s="126">
        <v>0</v>
      </c>
      <c r="AK32" s="126">
        <v>0</v>
      </c>
      <c r="AL32" s="197">
        <v>1</v>
      </c>
      <c r="AM32" s="197">
        <v>0</v>
      </c>
      <c r="AN32" s="137">
        <v>0</v>
      </c>
      <c r="AO32" s="583">
        <f t="shared" si="5"/>
        <v>23</v>
      </c>
      <c r="AP32" s="584">
        <v>2</v>
      </c>
      <c r="AQ32" s="584">
        <v>0</v>
      </c>
      <c r="AR32" s="584">
        <v>0</v>
      </c>
      <c r="AS32" s="217">
        <v>0</v>
      </c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3"/>
        <v>0</v>
      </c>
      <c r="C33" s="363">
        <f t="shared" si="4"/>
        <v>0</v>
      </c>
      <c r="D33" s="572">
        <f t="shared" si="4"/>
        <v>0</v>
      </c>
      <c r="E33" s="125">
        <v>0</v>
      </c>
      <c r="F33" s="165">
        <v>0</v>
      </c>
      <c r="G33" s="125">
        <v>0</v>
      </c>
      <c r="H33" s="137">
        <v>0</v>
      </c>
      <c r="I33" s="125">
        <v>0</v>
      </c>
      <c r="J33" s="137">
        <v>0</v>
      </c>
      <c r="K33" s="125">
        <v>0</v>
      </c>
      <c r="L33" s="137">
        <v>0</v>
      </c>
      <c r="M33" s="125">
        <v>0</v>
      </c>
      <c r="N33" s="137">
        <v>0</v>
      </c>
      <c r="O33" s="125">
        <v>0</v>
      </c>
      <c r="P33" s="137">
        <v>0</v>
      </c>
      <c r="Q33" s="152">
        <v>0</v>
      </c>
      <c r="R33" s="137">
        <v>0</v>
      </c>
      <c r="S33" s="125">
        <v>0</v>
      </c>
      <c r="T33" s="137">
        <v>0</v>
      </c>
      <c r="U33" s="152">
        <v>0</v>
      </c>
      <c r="V33" s="126">
        <v>0</v>
      </c>
      <c r="W33" s="126">
        <v>0</v>
      </c>
      <c r="X33" s="126">
        <v>0</v>
      </c>
      <c r="Y33" s="126">
        <v>0</v>
      </c>
      <c r="Z33" s="126">
        <v>0</v>
      </c>
      <c r="AA33" s="126">
        <v>0</v>
      </c>
      <c r="AB33" s="126">
        <v>0</v>
      </c>
      <c r="AC33" s="126">
        <v>0</v>
      </c>
      <c r="AD33" s="126">
        <v>0</v>
      </c>
      <c r="AE33" s="126">
        <v>0</v>
      </c>
      <c r="AF33" s="126">
        <v>0</v>
      </c>
      <c r="AG33" s="126">
        <v>0</v>
      </c>
      <c r="AH33" s="126">
        <v>0</v>
      </c>
      <c r="AI33" s="126">
        <v>0</v>
      </c>
      <c r="AJ33" s="126">
        <v>0</v>
      </c>
      <c r="AK33" s="126">
        <v>0</v>
      </c>
      <c r="AL33" s="197">
        <v>0</v>
      </c>
      <c r="AM33" s="197">
        <v>0</v>
      </c>
      <c r="AN33" s="137">
        <v>0</v>
      </c>
      <c r="AO33" s="585">
        <f t="shared" si="5"/>
        <v>0</v>
      </c>
      <c r="AP33" s="568">
        <v>0</v>
      </c>
      <c r="AQ33" s="568">
        <v>0</v>
      </c>
      <c r="AR33" s="568">
        <v>0</v>
      </c>
      <c r="AS33" s="216">
        <v>0</v>
      </c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3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>
        <v>0</v>
      </c>
      <c r="P34" s="137">
        <v>0</v>
      </c>
      <c r="Q34" s="152">
        <v>0</v>
      </c>
      <c r="R34" s="137">
        <v>0</v>
      </c>
      <c r="S34" s="125">
        <v>0</v>
      </c>
      <c r="T34" s="137">
        <v>0</v>
      </c>
      <c r="U34" s="152">
        <v>0</v>
      </c>
      <c r="V34" s="126">
        <v>0</v>
      </c>
      <c r="W34" s="126">
        <v>0</v>
      </c>
      <c r="X34" s="126">
        <v>0</v>
      </c>
      <c r="Y34" s="126">
        <v>0</v>
      </c>
      <c r="Z34" s="126">
        <v>0</v>
      </c>
      <c r="AA34" s="126">
        <v>0</v>
      </c>
      <c r="AB34" s="130">
        <v>0</v>
      </c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>
        <f t="shared" si="5"/>
        <v>0</v>
      </c>
      <c r="AP34" s="568">
        <v>0</v>
      </c>
      <c r="AQ34" s="568">
        <v>0</v>
      </c>
      <c r="AR34" s="568">
        <v>0</v>
      </c>
      <c r="AS34" s="216">
        <v>0</v>
      </c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4</v>
      </c>
      <c r="C35" s="368">
        <f>SUM(E35+G35+I35+K35+M35+O35+Q35+S35+U35+W35+Y35+AA35+AC35+AE35+AG35+AI35+AK35+AM35)</f>
        <v>0</v>
      </c>
      <c r="D35" s="572">
        <f t="shared" ref="C35:D44" si="6">SUM(F35+H35+J35+L35+N35+P35+R35+T35+V35+X35+Z35+AB35+AD35+AF35+AH35+AJ35+AL35+AN35)</f>
        <v>4</v>
      </c>
      <c r="E35" s="125">
        <v>0</v>
      </c>
      <c r="F35" s="165">
        <v>0</v>
      </c>
      <c r="G35" s="125">
        <v>0</v>
      </c>
      <c r="H35" s="137">
        <v>0</v>
      </c>
      <c r="I35" s="125">
        <v>0</v>
      </c>
      <c r="J35" s="137">
        <v>0</v>
      </c>
      <c r="K35" s="125">
        <v>0</v>
      </c>
      <c r="L35" s="137">
        <v>1</v>
      </c>
      <c r="M35" s="125">
        <v>0</v>
      </c>
      <c r="N35" s="137">
        <v>0</v>
      </c>
      <c r="O35" s="125">
        <v>0</v>
      </c>
      <c r="P35" s="137">
        <v>2</v>
      </c>
      <c r="Q35" s="152">
        <v>0</v>
      </c>
      <c r="R35" s="137">
        <v>0</v>
      </c>
      <c r="S35" s="125">
        <v>0</v>
      </c>
      <c r="T35" s="137">
        <v>1</v>
      </c>
      <c r="U35" s="152">
        <v>0</v>
      </c>
      <c r="V35" s="126">
        <v>0</v>
      </c>
      <c r="W35" s="126">
        <v>0</v>
      </c>
      <c r="X35" s="126">
        <v>0</v>
      </c>
      <c r="Y35" s="126">
        <v>0</v>
      </c>
      <c r="Z35" s="126">
        <v>0</v>
      </c>
      <c r="AA35" s="126">
        <v>0</v>
      </c>
      <c r="AB35" s="126">
        <v>0</v>
      </c>
      <c r="AC35" s="126">
        <v>0</v>
      </c>
      <c r="AD35" s="126">
        <v>0</v>
      </c>
      <c r="AE35" s="126">
        <v>0</v>
      </c>
      <c r="AF35" s="126">
        <v>0</v>
      </c>
      <c r="AG35" s="126">
        <v>0</v>
      </c>
      <c r="AH35" s="126">
        <v>0</v>
      </c>
      <c r="AI35" s="126">
        <v>0</v>
      </c>
      <c r="AJ35" s="126">
        <v>0</v>
      </c>
      <c r="AK35" s="126">
        <v>0</v>
      </c>
      <c r="AL35" s="197">
        <v>0</v>
      </c>
      <c r="AM35" s="197">
        <v>0</v>
      </c>
      <c r="AN35" s="137">
        <v>0</v>
      </c>
      <c r="AO35" s="583">
        <f t="shared" si="5"/>
        <v>4</v>
      </c>
      <c r="AP35" s="584">
        <v>0</v>
      </c>
      <c r="AQ35" s="584">
        <v>0</v>
      </c>
      <c r="AR35" s="584">
        <v>0</v>
      </c>
      <c r="AS35" s="217">
        <v>0</v>
      </c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>
        <v>0</v>
      </c>
      <c r="L36" s="137">
        <v>0</v>
      </c>
      <c r="M36" s="125">
        <v>0</v>
      </c>
      <c r="N36" s="137">
        <v>0</v>
      </c>
      <c r="O36" s="125">
        <v>0</v>
      </c>
      <c r="P36" s="137">
        <v>0</v>
      </c>
      <c r="Q36" s="152">
        <v>0</v>
      </c>
      <c r="R36" s="137">
        <v>0</v>
      </c>
      <c r="S36" s="125">
        <v>0</v>
      </c>
      <c r="T36" s="137">
        <v>0</v>
      </c>
      <c r="U36" s="152">
        <v>0</v>
      </c>
      <c r="V36" s="126">
        <v>0</v>
      </c>
      <c r="W36" s="126">
        <v>0</v>
      </c>
      <c r="X36" s="126">
        <v>0</v>
      </c>
      <c r="Y36" s="126">
        <v>0</v>
      </c>
      <c r="Z36" s="126">
        <v>0</v>
      </c>
      <c r="AA36" s="126">
        <v>0</v>
      </c>
      <c r="AB36" s="126">
        <v>0</v>
      </c>
      <c r="AC36" s="126">
        <v>0</v>
      </c>
      <c r="AD36" s="126">
        <v>0</v>
      </c>
      <c r="AE36" s="126">
        <v>0</v>
      </c>
      <c r="AF36" s="126">
        <v>0</v>
      </c>
      <c r="AG36" s="126">
        <v>0</v>
      </c>
      <c r="AH36" s="126">
        <v>0</v>
      </c>
      <c r="AI36" s="126">
        <v>0</v>
      </c>
      <c r="AJ36" s="126">
        <v>0</v>
      </c>
      <c r="AK36" s="126">
        <v>0</v>
      </c>
      <c r="AL36" s="197">
        <v>0</v>
      </c>
      <c r="AM36" s="197">
        <v>0</v>
      </c>
      <c r="AN36" s="137">
        <v>0</v>
      </c>
      <c r="AO36" s="583">
        <f t="shared" si="5"/>
        <v>0</v>
      </c>
      <c r="AP36" s="584">
        <v>0</v>
      </c>
      <c r="AQ36" s="584">
        <v>0</v>
      </c>
      <c r="AR36" s="584">
        <v>0</v>
      </c>
      <c r="AS36" s="217">
        <v>0</v>
      </c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3"/>
        <v>1</v>
      </c>
      <c r="C37" s="363">
        <f t="shared" si="6"/>
        <v>1</v>
      </c>
      <c r="D37" s="215">
        <f t="shared" si="6"/>
        <v>0</v>
      </c>
      <c r="E37" s="125">
        <v>0</v>
      </c>
      <c r="F37" s="165">
        <v>0</v>
      </c>
      <c r="G37" s="125">
        <v>0</v>
      </c>
      <c r="H37" s="137">
        <v>0</v>
      </c>
      <c r="I37" s="125">
        <v>0</v>
      </c>
      <c r="J37" s="137">
        <v>0</v>
      </c>
      <c r="K37" s="125">
        <v>0</v>
      </c>
      <c r="L37" s="137">
        <v>0</v>
      </c>
      <c r="M37" s="125">
        <v>0</v>
      </c>
      <c r="N37" s="137">
        <v>0</v>
      </c>
      <c r="O37" s="125">
        <v>0</v>
      </c>
      <c r="P37" s="137">
        <v>0</v>
      </c>
      <c r="Q37" s="152">
        <v>0</v>
      </c>
      <c r="R37" s="137">
        <v>0</v>
      </c>
      <c r="S37" s="125">
        <v>0</v>
      </c>
      <c r="T37" s="137">
        <v>0</v>
      </c>
      <c r="U37" s="152">
        <v>0</v>
      </c>
      <c r="V37" s="126">
        <v>0</v>
      </c>
      <c r="W37" s="126">
        <v>0</v>
      </c>
      <c r="X37" s="126">
        <v>0</v>
      </c>
      <c r="Y37" s="126">
        <v>0</v>
      </c>
      <c r="Z37" s="126">
        <v>0</v>
      </c>
      <c r="AA37" s="126">
        <v>0</v>
      </c>
      <c r="AB37" s="126">
        <v>0</v>
      </c>
      <c r="AC37" s="126">
        <v>0</v>
      </c>
      <c r="AD37" s="126">
        <v>0</v>
      </c>
      <c r="AE37" s="126">
        <v>0</v>
      </c>
      <c r="AF37" s="126">
        <v>0</v>
      </c>
      <c r="AG37" s="126">
        <v>1</v>
      </c>
      <c r="AH37" s="126">
        <v>0</v>
      </c>
      <c r="AI37" s="126">
        <v>0</v>
      </c>
      <c r="AJ37" s="126">
        <v>0</v>
      </c>
      <c r="AK37" s="126">
        <v>0</v>
      </c>
      <c r="AL37" s="197">
        <v>0</v>
      </c>
      <c r="AM37" s="197">
        <v>0</v>
      </c>
      <c r="AN37" s="137">
        <v>0</v>
      </c>
      <c r="AO37" s="585">
        <f t="shared" si="5"/>
        <v>1</v>
      </c>
      <c r="AP37" s="568">
        <v>0</v>
      </c>
      <c r="AQ37" s="568">
        <v>0</v>
      </c>
      <c r="AR37" s="568">
        <v>0</v>
      </c>
      <c r="AS37" s="216">
        <v>0</v>
      </c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/>
      <c r="CH37" s="3412"/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3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3</v>
      </c>
      <c r="E38" s="125">
        <v>0</v>
      </c>
      <c r="F38" s="165">
        <v>0</v>
      </c>
      <c r="G38" s="125">
        <v>0</v>
      </c>
      <c r="H38" s="137">
        <v>0</v>
      </c>
      <c r="I38" s="125">
        <v>0</v>
      </c>
      <c r="J38" s="137">
        <v>0</v>
      </c>
      <c r="K38" s="125">
        <v>0</v>
      </c>
      <c r="L38" s="137">
        <v>0</v>
      </c>
      <c r="M38" s="125">
        <v>0</v>
      </c>
      <c r="N38" s="137">
        <v>0</v>
      </c>
      <c r="O38" s="125">
        <v>0</v>
      </c>
      <c r="P38" s="137">
        <v>0</v>
      </c>
      <c r="Q38" s="152">
        <v>0</v>
      </c>
      <c r="R38" s="137">
        <v>0</v>
      </c>
      <c r="S38" s="125">
        <v>0</v>
      </c>
      <c r="T38" s="137">
        <v>1</v>
      </c>
      <c r="U38" s="152">
        <v>0</v>
      </c>
      <c r="V38" s="126">
        <v>0</v>
      </c>
      <c r="W38" s="126">
        <v>0</v>
      </c>
      <c r="X38" s="126">
        <v>0</v>
      </c>
      <c r="Y38" s="126">
        <v>0</v>
      </c>
      <c r="Z38" s="126">
        <v>1</v>
      </c>
      <c r="AA38" s="126">
        <v>0</v>
      </c>
      <c r="AB38" s="126">
        <v>0</v>
      </c>
      <c r="AC38" s="126">
        <v>0</v>
      </c>
      <c r="AD38" s="126">
        <v>0</v>
      </c>
      <c r="AE38" s="126">
        <v>0</v>
      </c>
      <c r="AF38" s="126">
        <v>0</v>
      </c>
      <c r="AG38" s="126">
        <v>0</v>
      </c>
      <c r="AH38" s="126">
        <v>1</v>
      </c>
      <c r="AI38" s="126">
        <v>0</v>
      </c>
      <c r="AJ38" s="126">
        <v>0</v>
      </c>
      <c r="AK38" s="126">
        <v>0</v>
      </c>
      <c r="AL38" s="197">
        <v>0</v>
      </c>
      <c r="AM38" s="197">
        <v>0</v>
      </c>
      <c r="AN38" s="137">
        <v>0</v>
      </c>
      <c r="AO38" s="585">
        <f t="shared" si="5"/>
        <v>3</v>
      </c>
      <c r="AP38" s="568">
        <v>0</v>
      </c>
      <c r="AQ38" s="568">
        <v>0</v>
      </c>
      <c r="AR38" s="568">
        <v>0</v>
      </c>
      <c r="AS38" s="216">
        <v>0</v>
      </c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/>
      <c r="CH38" s="3412"/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1</v>
      </c>
      <c r="C39" s="363">
        <f>SUM(E39+G39+I39+K39+M39+O39+Q39+S39+U39+W39+Y39+AA39+AC39+AE39+AG39+AI39+AK39+AM39)</f>
        <v>1</v>
      </c>
      <c r="D39" s="215">
        <f>SUM(F39+H39+J39+L39+N39+P39+R39+T39+V39+X39+Z39+AB39+AD39+AF39+AH39+AJ39+AL39+AN39)</f>
        <v>0</v>
      </c>
      <c r="E39" s="125">
        <v>1</v>
      </c>
      <c r="F39" s="165">
        <v>0</v>
      </c>
      <c r="G39" s="125">
        <v>0</v>
      </c>
      <c r="H39" s="137">
        <v>0</v>
      </c>
      <c r="I39" s="125">
        <v>0</v>
      </c>
      <c r="J39" s="137">
        <v>0</v>
      </c>
      <c r="K39" s="125">
        <v>0</v>
      </c>
      <c r="L39" s="137">
        <v>0</v>
      </c>
      <c r="M39" s="125">
        <v>0</v>
      </c>
      <c r="N39" s="137">
        <v>0</v>
      </c>
      <c r="O39" s="125">
        <v>0</v>
      </c>
      <c r="P39" s="137">
        <v>0</v>
      </c>
      <c r="Q39" s="152">
        <v>0</v>
      </c>
      <c r="R39" s="137">
        <v>0</v>
      </c>
      <c r="S39" s="125">
        <v>0</v>
      </c>
      <c r="T39" s="137">
        <v>0</v>
      </c>
      <c r="U39" s="152">
        <v>0</v>
      </c>
      <c r="V39" s="126">
        <v>0</v>
      </c>
      <c r="W39" s="126">
        <v>0</v>
      </c>
      <c r="X39" s="126">
        <v>0</v>
      </c>
      <c r="Y39" s="126">
        <v>0</v>
      </c>
      <c r="Z39" s="126">
        <v>0</v>
      </c>
      <c r="AA39" s="126">
        <v>0</v>
      </c>
      <c r="AB39" s="126">
        <v>0</v>
      </c>
      <c r="AC39" s="126">
        <v>0</v>
      </c>
      <c r="AD39" s="126">
        <v>0</v>
      </c>
      <c r="AE39" s="126">
        <v>0</v>
      </c>
      <c r="AF39" s="126">
        <v>0</v>
      </c>
      <c r="AG39" s="126">
        <v>0</v>
      </c>
      <c r="AH39" s="126">
        <v>0</v>
      </c>
      <c r="AI39" s="126">
        <v>0</v>
      </c>
      <c r="AJ39" s="126">
        <v>0</v>
      </c>
      <c r="AK39" s="126">
        <v>0</v>
      </c>
      <c r="AL39" s="197">
        <v>0</v>
      </c>
      <c r="AM39" s="197">
        <v>0</v>
      </c>
      <c r="AN39" s="137">
        <v>0</v>
      </c>
      <c r="AO39" s="585">
        <f t="shared" si="5"/>
        <v>1</v>
      </c>
      <c r="AP39" s="568">
        <v>1</v>
      </c>
      <c r="AQ39" s="568">
        <v>0</v>
      </c>
      <c r="AR39" s="568">
        <v>0</v>
      </c>
      <c r="AS39" s="216">
        <v>0</v>
      </c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/>
      <c r="CH39" s="3412"/>
      <c r="CI39" s="3412"/>
      <c r="CJ39" s="3412"/>
    </row>
    <row r="40" spans="1:88" ht="16.350000000000001" customHeight="1" x14ac:dyDescent="0.2">
      <c r="A40" s="3108" t="s">
        <v>66</v>
      </c>
      <c r="B40" s="362">
        <f t="shared" si="3"/>
        <v>22</v>
      </c>
      <c r="C40" s="363">
        <f t="shared" si="6"/>
        <v>5</v>
      </c>
      <c r="D40" s="215">
        <f t="shared" si="6"/>
        <v>17</v>
      </c>
      <c r="E40" s="125">
        <v>0</v>
      </c>
      <c r="F40" s="165">
        <v>0</v>
      </c>
      <c r="G40" s="125">
        <v>0</v>
      </c>
      <c r="H40" s="137">
        <v>0</v>
      </c>
      <c r="I40" s="125">
        <v>0</v>
      </c>
      <c r="J40" s="137">
        <v>1</v>
      </c>
      <c r="K40" s="125">
        <v>0</v>
      </c>
      <c r="L40" s="137">
        <v>2</v>
      </c>
      <c r="M40" s="125">
        <v>1</v>
      </c>
      <c r="N40" s="137">
        <v>0</v>
      </c>
      <c r="O40" s="125">
        <v>0</v>
      </c>
      <c r="P40" s="137">
        <v>0</v>
      </c>
      <c r="Q40" s="152">
        <v>0</v>
      </c>
      <c r="R40" s="137">
        <v>1</v>
      </c>
      <c r="S40" s="125">
        <v>0</v>
      </c>
      <c r="T40" s="137">
        <v>2</v>
      </c>
      <c r="U40" s="152">
        <v>0</v>
      </c>
      <c r="V40" s="126">
        <v>1</v>
      </c>
      <c r="W40" s="126">
        <v>0</v>
      </c>
      <c r="X40" s="126">
        <v>1</v>
      </c>
      <c r="Y40" s="126">
        <v>0</v>
      </c>
      <c r="Z40" s="126">
        <v>1</v>
      </c>
      <c r="AA40" s="126">
        <v>2</v>
      </c>
      <c r="AB40" s="126">
        <v>3</v>
      </c>
      <c r="AC40" s="126">
        <v>1</v>
      </c>
      <c r="AD40" s="126">
        <v>3</v>
      </c>
      <c r="AE40" s="126">
        <v>0</v>
      </c>
      <c r="AF40" s="126">
        <v>1</v>
      </c>
      <c r="AG40" s="126">
        <v>0</v>
      </c>
      <c r="AH40" s="126">
        <v>0</v>
      </c>
      <c r="AI40" s="126">
        <v>1</v>
      </c>
      <c r="AJ40" s="126">
        <v>0</v>
      </c>
      <c r="AK40" s="126">
        <v>0</v>
      </c>
      <c r="AL40" s="197">
        <v>1</v>
      </c>
      <c r="AM40" s="197">
        <v>0</v>
      </c>
      <c r="AN40" s="137">
        <v>0</v>
      </c>
      <c r="AO40" s="585">
        <f t="shared" si="5"/>
        <v>22</v>
      </c>
      <c r="AP40" s="568">
        <v>1</v>
      </c>
      <c r="AQ40" s="568">
        <v>1</v>
      </c>
      <c r="AR40" s="568">
        <v>1</v>
      </c>
      <c r="AS40" s="216">
        <v>0</v>
      </c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 x14ac:dyDescent="0.2">
      <c r="A41" s="3108" t="s">
        <v>67</v>
      </c>
      <c r="B41" s="362">
        <f t="shared" si="3"/>
        <v>0</v>
      </c>
      <c r="C41" s="363">
        <f t="shared" si="6"/>
        <v>0</v>
      </c>
      <c r="D41" s="215">
        <f t="shared" si="6"/>
        <v>0</v>
      </c>
      <c r="E41" s="125">
        <v>0</v>
      </c>
      <c r="F41" s="165">
        <v>0</v>
      </c>
      <c r="G41" s="125">
        <v>0</v>
      </c>
      <c r="H41" s="137">
        <v>0</v>
      </c>
      <c r="I41" s="125">
        <v>0</v>
      </c>
      <c r="J41" s="137">
        <v>0</v>
      </c>
      <c r="K41" s="125">
        <v>0</v>
      </c>
      <c r="L41" s="137">
        <v>0</v>
      </c>
      <c r="M41" s="125">
        <v>0</v>
      </c>
      <c r="N41" s="137">
        <v>0</v>
      </c>
      <c r="O41" s="125">
        <v>0</v>
      </c>
      <c r="P41" s="137">
        <v>0</v>
      </c>
      <c r="Q41" s="152">
        <v>0</v>
      </c>
      <c r="R41" s="137">
        <v>0</v>
      </c>
      <c r="S41" s="125">
        <v>0</v>
      </c>
      <c r="T41" s="137">
        <v>0</v>
      </c>
      <c r="U41" s="152">
        <v>0</v>
      </c>
      <c r="V41" s="126">
        <v>0</v>
      </c>
      <c r="W41" s="126">
        <v>0</v>
      </c>
      <c r="X41" s="126">
        <v>0</v>
      </c>
      <c r="Y41" s="126">
        <v>0</v>
      </c>
      <c r="Z41" s="126">
        <v>0</v>
      </c>
      <c r="AA41" s="126">
        <v>0</v>
      </c>
      <c r="AB41" s="126">
        <v>0</v>
      </c>
      <c r="AC41" s="126">
        <v>0</v>
      </c>
      <c r="AD41" s="126">
        <v>0</v>
      </c>
      <c r="AE41" s="126">
        <v>0</v>
      </c>
      <c r="AF41" s="126">
        <v>0</v>
      </c>
      <c r="AG41" s="126">
        <v>0</v>
      </c>
      <c r="AH41" s="126">
        <v>0</v>
      </c>
      <c r="AI41" s="126">
        <v>0</v>
      </c>
      <c r="AJ41" s="126">
        <v>0</v>
      </c>
      <c r="AK41" s="126">
        <v>0</v>
      </c>
      <c r="AL41" s="197">
        <v>0</v>
      </c>
      <c r="AM41" s="197">
        <v>0</v>
      </c>
      <c r="AN41" s="137">
        <v>0</v>
      </c>
      <c r="AO41" s="586">
        <f t="shared" si="5"/>
        <v>0</v>
      </c>
      <c r="AP41" s="574">
        <v>0</v>
      </c>
      <c r="AQ41" s="574">
        <v>0</v>
      </c>
      <c r="AR41" s="574">
        <v>0</v>
      </c>
      <c r="AS41" s="575">
        <v>0</v>
      </c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3"/>
        <v>0</v>
      </c>
      <c r="C42" s="363">
        <f t="shared" si="6"/>
        <v>0</v>
      </c>
      <c r="D42" s="215">
        <f t="shared" si="6"/>
        <v>0</v>
      </c>
      <c r="E42" s="125">
        <v>0</v>
      </c>
      <c r="F42" s="165">
        <v>0</v>
      </c>
      <c r="G42" s="125">
        <v>0</v>
      </c>
      <c r="H42" s="137">
        <v>0</v>
      </c>
      <c r="I42" s="125">
        <v>0</v>
      </c>
      <c r="J42" s="137">
        <v>0</v>
      </c>
      <c r="K42" s="125">
        <v>0</v>
      </c>
      <c r="L42" s="137">
        <v>0</v>
      </c>
      <c r="M42" s="125">
        <v>0</v>
      </c>
      <c r="N42" s="137">
        <v>0</v>
      </c>
      <c r="O42" s="125">
        <v>0</v>
      </c>
      <c r="P42" s="137">
        <v>0</v>
      </c>
      <c r="Q42" s="152">
        <v>0</v>
      </c>
      <c r="R42" s="137">
        <v>0</v>
      </c>
      <c r="S42" s="125">
        <v>0</v>
      </c>
      <c r="T42" s="137">
        <v>0</v>
      </c>
      <c r="U42" s="152">
        <v>0</v>
      </c>
      <c r="V42" s="126">
        <v>0</v>
      </c>
      <c r="W42" s="126">
        <v>0</v>
      </c>
      <c r="X42" s="126">
        <v>0</v>
      </c>
      <c r="Y42" s="126">
        <v>0</v>
      </c>
      <c r="Z42" s="126">
        <v>0</v>
      </c>
      <c r="AA42" s="126">
        <v>0</v>
      </c>
      <c r="AB42" s="126">
        <v>0</v>
      </c>
      <c r="AC42" s="126">
        <v>0</v>
      </c>
      <c r="AD42" s="126">
        <v>0</v>
      </c>
      <c r="AE42" s="126">
        <v>0</v>
      </c>
      <c r="AF42" s="126">
        <v>0</v>
      </c>
      <c r="AG42" s="126">
        <v>0</v>
      </c>
      <c r="AH42" s="126">
        <v>0</v>
      </c>
      <c r="AI42" s="126">
        <v>0</v>
      </c>
      <c r="AJ42" s="126">
        <v>0</v>
      </c>
      <c r="AK42" s="126">
        <v>0</v>
      </c>
      <c r="AL42" s="197">
        <v>0</v>
      </c>
      <c r="AM42" s="197">
        <v>0</v>
      </c>
      <c r="AN42" s="137">
        <v>0</v>
      </c>
      <c r="AO42" s="586">
        <f t="shared" si="5"/>
        <v>0</v>
      </c>
      <c r="AP42" s="574">
        <v>0</v>
      </c>
      <c r="AQ42" s="574">
        <v>0</v>
      </c>
      <c r="AR42" s="574">
        <v>0</v>
      </c>
      <c r="AS42" s="575">
        <v>0</v>
      </c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3"/>
        <v>0</v>
      </c>
      <c r="C43" s="363">
        <f t="shared" si="6"/>
        <v>0</v>
      </c>
      <c r="D43" s="215">
        <f t="shared" si="6"/>
        <v>0</v>
      </c>
      <c r="E43" s="125">
        <v>0</v>
      </c>
      <c r="F43" s="165">
        <v>0</v>
      </c>
      <c r="G43" s="125">
        <v>0</v>
      </c>
      <c r="H43" s="137">
        <v>0</v>
      </c>
      <c r="I43" s="125">
        <v>0</v>
      </c>
      <c r="J43" s="137">
        <v>0</v>
      </c>
      <c r="K43" s="125">
        <v>0</v>
      </c>
      <c r="L43" s="137">
        <v>0</v>
      </c>
      <c r="M43" s="125">
        <v>0</v>
      </c>
      <c r="N43" s="137">
        <v>0</v>
      </c>
      <c r="O43" s="125">
        <v>0</v>
      </c>
      <c r="P43" s="137">
        <v>0</v>
      </c>
      <c r="Q43" s="152">
        <v>0</v>
      </c>
      <c r="R43" s="137">
        <v>0</v>
      </c>
      <c r="S43" s="125">
        <v>0</v>
      </c>
      <c r="T43" s="137">
        <v>0</v>
      </c>
      <c r="U43" s="152">
        <v>0</v>
      </c>
      <c r="V43" s="126">
        <v>0</v>
      </c>
      <c r="W43" s="126">
        <v>0</v>
      </c>
      <c r="X43" s="126">
        <v>0</v>
      </c>
      <c r="Y43" s="126">
        <v>0</v>
      </c>
      <c r="Z43" s="126">
        <v>0</v>
      </c>
      <c r="AA43" s="126">
        <v>0</v>
      </c>
      <c r="AB43" s="126">
        <v>0</v>
      </c>
      <c r="AC43" s="126">
        <v>0</v>
      </c>
      <c r="AD43" s="126">
        <v>0</v>
      </c>
      <c r="AE43" s="126">
        <v>0</v>
      </c>
      <c r="AF43" s="126">
        <v>0</v>
      </c>
      <c r="AG43" s="126">
        <v>0</v>
      </c>
      <c r="AH43" s="126">
        <v>0</v>
      </c>
      <c r="AI43" s="126">
        <v>0</v>
      </c>
      <c r="AJ43" s="126">
        <v>0</v>
      </c>
      <c r="AK43" s="126">
        <v>0</v>
      </c>
      <c r="AL43" s="197">
        <v>0</v>
      </c>
      <c r="AM43" s="197">
        <v>0</v>
      </c>
      <c r="AN43" s="137">
        <v>0</v>
      </c>
      <c r="AO43" s="586">
        <f t="shared" si="5"/>
        <v>0</v>
      </c>
      <c r="AP43" s="574">
        <v>0</v>
      </c>
      <c r="AQ43" s="574">
        <v>0</v>
      </c>
      <c r="AR43" s="574">
        <v>0</v>
      </c>
      <c r="AS43" s="575">
        <v>0</v>
      </c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3"/>
        <v>20</v>
      </c>
      <c r="C44" s="364">
        <f t="shared" si="6"/>
        <v>6</v>
      </c>
      <c r="D44" s="587">
        <f t="shared" si="6"/>
        <v>14</v>
      </c>
      <c r="E44" s="140">
        <v>0</v>
      </c>
      <c r="F44" s="142">
        <v>0</v>
      </c>
      <c r="G44" s="140">
        <v>0</v>
      </c>
      <c r="H44" s="116">
        <v>0</v>
      </c>
      <c r="I44" s="140">
        <v>0</v>
      </c>
      <c r="J44" s="116">
        <v>0</v>
      </c>
      <c r="K44" s="140">
        <v>0</v>
      </c>
      <c r="L44" s="116">
        <v>0</v>
      </c>
      <c r="M44" s="140">
        <v>0</v>
      </c>
      <c r="N44" s="116">
        <v>0</v>
      </c>
      <c r="O44" s="140">
        <v>0</v>
      </c>
      <c r="P44" s="116">
        <v>2</v>
      </c>
      <c r="Q44" s="117">
        <v>1</v>
      </c>
      <c r="R44" s="116">
        <v>1</v>
      </c>
      <c r="S44" s="140">
        <v>2</v>
      </c>
      <c r="T44" s="116">
        <v>1</v>
      </c>
      <c r="U44" s="117">
        <v>0</v>
      </c>
      <c r="V44" s="95">
        <v>1</v>
      </c>
      <c r="W44" s="95">
        <v>0</v>
      </c>
      <c r="X44" s="95">
        <v>2</v>
      </c>
      <c r="Y44" s="95">
        <v>1</v>
      </c>
      <c r="Z44" s="95">
        <v>0</v>
      </c>
      <c r="AA44" s="95">
        <v>1</v>
      </c>
      <c r="AB44" s="95">
        <v>0</v>
      </c>
      <c r="AC44" s="95">
        <v>1</v>
      </c>
      <c r="AD44" s="95">
        <v>3</v>
      </c>
      <c r="AE44" s="95">
        <v>0</v>
      </c>
      <c r="AF44" s="95">
        <v>0</v>
      </c>
      <c r="AG44" s="95">
        <v>0</v>
      </c>
      <c r="AH44" s="95">
        <v>0</v>
      </c>
      <c r="AI44" s="95">
        <v>0</v>
      </c>
      <c r="AJ44" s="95">
        <v>0</v>
      </c>
      <c r="AK44" s="95">
        <v>0</v>
      </c>
      <c r="AL44" s="205">
        <v>1</v>
      </c>
      <c r="AM44" s="205">
        <v>0</v>
      </c>
      <c r="AN44" s="116">
        <v>3</v>
      </c>
      <c r="AO44" s="588">
        <f t="shared" si="5"/>
        <v>20</v>
      </c>
      <c r="AP44" s="578">
        <v>2</v>
      </c>
      <c r="AQ44" s="578">
        <v>0</v>
      </c>
      <c r="AR44" s="578">
        <v>0</v>
      </c>
      <c r="AS44" s="218">
        <v>0</v>
      </c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/>
      <c r="CH44" s="3412"/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349" t="s">
        <v>0</v>
      </c>
      <c r="B46" s="4371" t="s">
        <v>1</v>
      </c>
      <c r="C46" s="4364" t="s">
        <v>739</v>
      </c>
      <c r="D46" s="4372"/>
      <c r="E46" s="4372"/>
      <c r="F46" s="4365"/>
      <c r="G46" s="4364" t="s">
        <v>740</v>
      </c>
      <c r="H46" s="4372"/>
      <c r="I46" s="4372"/>
      <c r="J46" s="4365"/>
      <c r="K46" s="161"/>
      <c r="L46" s="4373"/>
      <c r="M46" s="4373"/>
      <c r="N46" s="4373"/>
      <c r="O46" s="4373"/>
      <c r="P46" s="4373"/>
      <c r="Q46" s="4373"/>
      <c r="R46" s="4373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350"/>
      <c r="B47" s="4369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>
        <v>0</v>
      </c>
      <c r="D48" s="102">
        <v>0</v>
      </c>
      <c r="E48" s="102">
        <v>0</v>
      </c>
      <c r="F48" s="435">
        <v>0</v>
      </c>
      <c r="G48" s="121">
        <v>0</v>
      </c>
      <c r="H48" s="102">
        <v>0</v>
      </c>
      <c r="I48" s="102">
        <v>0</v>
      </c>
      <c r="J48" s="114">
        <v>0</v>
      </c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0</v>
      </c>
      <c r="C49" s="140">
        <v>0</v>
      </c>
      <c r="D49" s="95">
        <v>0</v>
      </c>
      <c r="E49" s="95">
        <v>0</v>
      </c>
      <c r="F49" s="142">
        <v>0</v>
      </c>
      <c r="G49" s="140">
        <v>0</v>
      </c>
      <c r="H49" s="95">
        <v>0</v>
      </c>
      <c r="I49" s="95">
        <v>0</v>
      </c>
      <c r="J49" s="116">
        <v>0</v>
      </c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383" t="s">
        <v>743</v>
      </c>
      <c r="B51" s="4384" t="s">
        <v>27</v>
      </c>
      <c r="C51" s="4370"/>
      <c r="D51" s="4374"/>
      <c r="E51" s="4355" t="s">
        <v>60</v>
      </c>
      <c r="F51" s="4385"/>
      <c r="G51" s="4385"/>
      <c r="H51" s="4385"/>
      <c r="I51" s="4385"/>
      <c r="J51" s="4385"/>
      <c r="K51" s="4385"/>
      <c r="L51" s="4385"/>
      <c r="M51" s="4385"/>
      <c r="N51" s="4385"/>
      <c r="O51" s="4385"/>
      <c r="P51" s="4385"/>
      <c r="Q51" s="4385"/>
      <c r="R51" s="4385"/>
      <c r="S51" s="4385"/>
      <c r="T51" s="4385"/>
      <c r="U51" s="4385"/>
      <c r="V51" s="4375"/>
      <c r="W51" s="4368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63"/>
      <c r="B52" s="4354"/>
      <c r="C52" s="4161"/>
      <c r="D52" s="4176"/>
      <c r="E52" s="4368" t="s">
        <v>719</v>
      </c>
      <c r="F52" s="4370" t="s">
        <v>720</v>
      </c>
      <c r="G52" s="4368" t="s">
        <v>61</v>
      </c>
      <c r="H52" s="4370" t="s">
        <v>608</v>
      </c>
      <c r="I52" s="4368" t="s">
        <v>5</v>
      </c>
      <c r="J52" s="4370" t="s">
        <v>609</v>
      </c>
      <c r="K52" s="4368" t="s">
        <v>7</v>
      </c>
      <c r="L52" s="4370" t="s">
        <v>8</v>
      </c>
      <c r="M52" s="4368" t="s">
        <v>9</v>
      </c>
      <c r="N52" s="4370" t="s">
        <v>10</v>
      </c>
      <c r="O52" s="4368" t="s">
        <v>11</v>
      </c>
      <c r="P52" s="4370" t="s">
        <v>12</v>
      </c>
      <c r="Q52" s="4368" t="s">
        <v>13</v>
      </c>
      <c r="R52" s="4370" t="s">
        <v>14</v>
      </c>
      <c r="S52" s="4368" t="s">
        <v>15</v>
      </c>
      <c r="T52" s="4370" t="s">
        <v>16</v>
      </c>
      <c r="U52" s="4368" t="s">
        <v>17</v>
      </c>
      <c r="V52" s="4374" t="s">
        <v>18</v>
      </c>
      <c r="W52" s="4159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350"/>
      <c r="B53" s="3276" t="s">
        <v>47</v>
      </c>
      <c r="C53" s="3074" t="s">
        <v>20</v>
      </c>
      <c r="D53" s="3276" t="s">
        <v>21</v>
      </c>
      <c r="E53" s="4369"/>
      <c r="F53" s="4161"/>
      <c r="G53" s="4369"/>
      <c r="H53" s="4161"/>
      <c r="I53" s="4369"/>
      <c r="J53" s="4161"/>
      <c r="K53" s="4369"/>
      <c r="L53" s="4161"/>
      <c r="M53" s="4369"/>
      <c r="N53" s="4161"/>
      <c r="O53" s="4369"/>
      <c r="P53" s="4161"/>
      <c r="Q53" s="4369"/>
      <c r="R53" s="4161"/>
      <c r="S53" s="4369"/>
      <c r="T53" s="4161"/>
      <c r="U53" s="4369"/>
      <c r="V53" s="4176"/>
      <c r="W53" s="4369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7">SUM(D55:D56)</f>
        <v>0</v>
      </c>
      <c r="E54" s="88">
        <f t="shared" si="7"/>
        <v>0</v>
      </c>
      <c r="F54" s="605">
        <f t="shared" si="7"/>
        <v>0</v>
      </c>
      <c r="G54" s="88">
        <f t="shared" si="7"/>
        <v>0</v>
      </c>
      <c r="H54" s="605">
        <f t="shared" si="7"/>
        <v>0</v>
      </c>
      <c r="I54" s="88">
        <f t="shared" si="7"/>
        <v>0</v>
      </c>
      <c r="J54" s="605">
        <f t="shared" si="7"/>
        <v>0</v>
      </c>
      <c r="K54" s="88">
        <f t="shared" si="7"/>
        <v>0</v>
      </c>
      <c r="L54" s="605">
        <f t="shared" si="7"/>
        <v>0</v>
      </c>
      <c r="M54" s="88">
        <f t="shared" si="7"/>
        <v>0</v>
      </c>
      <c r="N54" s="605">
        <f t="shared" si="7"/>
        <v>0</v>
      </c>
      <c r="O54" s="88">
        <f t="shared" si="7"/>
        <v>0</v>
      </c>
      <c r="P54" s="605">
        <f t="shared" si="7"/>
        <v>0</v>
      </c>
      <c r="Q54" s="88">
        <f t="shared" si="7"/>
        <v>0</v>
      </c>
      <c r="R54" s="605">
        <f t="shared" si="7"/>
        <v>0</v>
      </c>
      <c r="S54" s="88">
        <f t="shared" si="7"/>
        <v>0</v>
      </c>
      <c r="T54" s="605">
        <f t="shared" si="7"/>
        <v>0</v>
      </c>
      <c r="U54" s="88">
        <f t="shared" si="7"/>
        <v>0</v>
      </c>
      <c r="V54" s="605">
        <f t="shared" si="7"/>
        <v>0</v>
      </c>
      <c r="W54" s="88">
        <f t="shared" si="7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0</v>
      </c>
      <c r="C55" s="607">
        <v>0</v>
      </c>
      <c r="D55" s="608">
        <v>0</v>
      </c>
      <c r="E55" s="138">
        <v>0</v>
      </c>
      <c r="F55" s="127">
        <v>0</v>
      </c>
      <c r="G55" s="138">
        <v>0</v>
      </c>
      <c r="H55" s="127">
        <v>0</v>
      </c>
      <c r="I55" s="138">
        <v>0</v>
      </c>
      <c r="J55" s="127">
        <v>0</v>
      </c>
      <c r="K55" s="138">
        <v>0</v>
      </c>
      <c r="L55" s="127">
        <v>0</v>
      </c>
      <c r="M55" s="138">
        <v>0</v>
      </c>
      <c r="N55" s="127">
        <v>0</v>
      </c>
      <c r="O55" s="138">
        <v>0</v>
      </c>
      <c r="P55" s="127">
        <v>0</v>
      </c>
      <c r="Q55" s="138">
        <v>0</v>
      </c>
      <c r="R55" s="127">
        <v>0</v>
      </c>
      <c r="S55" s="138">
        <v>0</v>
      </c>
      <c r="T55" s="127">
        <v>0</v>
      </c>
      <c r="U55" s="138">
        <v>0</v>
      </c>
      <c r="V55" s="127">
        <v>0</v>
      </c>
      <c r="W55" s="138">
        <f>B55</f>
        <v>0</v>
      </c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>
        <v>0</v>
      </c>
      <c r="D56" s="611">
        <v>0</v>
      </c>
      <c r="E56" s="98">
        <v>0</v>
      </c>
      <c r="F56" s="203">
        <v>0</v>
      </c>
      <c r="G56" s="98">
        <v>0</v>
      </c>
      <c r="H56" s="203">
        <v>0</v>
      </c>
      <c r="I56" s="98">
        <v>0</v>
      </c>
      <c r="J56" s="203">
        <v>0</v>
      </c>
      <c r="K56" s="98">
        <v>0</v>
      </c>
      <c r="L56" s="203">
        <v>0</v>
      </c>
      <c r="M56" s="98">
        <v>0</v>
      </c>
      <c r="N56" s="203">
        <v>0</v>
      </c>
      <c r="O56" s="98">
        <v>0</v>
      </c>
      <c r="P56" s="203">
        <v>0</v>
      </c>
      <c r="Q56" s="98">
        <v>0</v>
      </c>
      <c r="R56" s="203">
        <v>0</v>
      </c>
      <c r="S56" s="98">
        <v>0</v>
      </c>
      <c r="T56" s="203">
        <v>0</v>
      </c>
      <c r="U56" s="98">
        <v>0</v>
      </c>
      <c r="V56" s="203">
        <v>0</v>
      </c>
      <c r="W56" s="98">
        <f>B56</f>
        <v>0</v>
      </c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8">SUM(B58:B59)</f>
        <v>0</v>
      </c>
      <c r="C57" s="614">
        <f t="shared" si="8"/>
        <v>0</v>
      </c>
      <c r="D57" s="176">
        <f t="shared" si="8"/>
        <v>0</v>
      </c>
      <c r="E57" s="99">
        <f t="shared" si="8"/>
        <v>0</v>
      </c>
      <c r="F57" s="615">
        <f t="shared" si="8"/>
        <v>0</v>
      </c>
      <c r="G57" s="99">
        <f t="shared" si="8"/>
        <v>0</v>
      </c>
      <c r="H57" s="615">
        <f t="shared" si="8"/>
        <v>0</v>
      </c>
      <c r="I57" s="99">
        <f t="shared" si="8"/>
        <v>0</v>
      </c>
      <c r="J57" s="615">
        <f t="shared" si="8"/>
        <v>0</v>
      </c>
      <c r="K57" s="99">
        <f t="shared" si="8"/>
        <v>0</v>
      </c>
      <c r="L57" s="615">
        <f t="shared" si="8"/>
        <v>0</v>
      </c>
      <c r="M57" s="99">
        <f t="shared" si="8"/>
        <v>0</v>
      </c>
      <c r="N57" s="615">
        <f t="shared" si="8"/>
        <v>0</v>
      </c>
      <c r="O57" s="99">
        <f t="shared" si="8"/>
        <v>0</v>
      </c>
      <c r="P57" s="615">
        <f t="shared" si="8"/>
        <v>0</v>
      </c>
      <c r="Q57" s="99">
        <f t="shared" si="8"/>
        <v>0</v>
      </c>
      <c r="R57" s="615">
        <f t="shared" si="8"/>
        <v>0</v>
      </c>
      <c r="S57" s="99">
        <f t="shared" si="8"/>
        <v>0</v>
      </c>
      <c r="T57" s="615">
        <f t="shared" si="8"/>
        <v>0</v>
      </c>
      <c r="U57" s="99">
        <f t="shared" si="8"/>
        <v>0</v>
      </c>
      <c r="V57" s="615">
        <f t="shared" si="8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>
        <v>0</v>
      </c>
      <c r="D58" s="608">
        <v>0</v>
      </c>
      <c r="E58" s="138">
        <v>0</v>
      </c>
      <c r="F58" s="127">
        <v>0</v>
      </c>
      <c r="G58" s="138">
        <v>0</v>
      </c>
      <c r="H58" s="127">
        <v>0</v>
      </c>
      <c r="I58" s="138">
        <v>0</v>
      </c>
      <c r="J58" s="127">
        <v>0</v>
      </c>
      <c r="K58" s="138">
        <v>0</v>
      </c>
      <c r="L58" s="127">
        <v>0</v>
      </c>
      <c r="M58" s="138">
        <v>0</v>
      </c>
      <c r="N58" s="127">
        <v>0</v>
      </c>
      <c r="O58" s="138">
        <v>0</v>
      </c>
      <c r="P58" s="127">
        <v>0</v>
      </c>
      <c r="Q58" s="138">
        <v>0</v>
      </c>
      <c r="R58" s="127">
        <v>0</v>
      </c>
      <c r="S58" s="138">
        <v>0</v>
      </c>
      <c r="T58" s="127">
        <v>0</v>
      </c>
      <c r="U58" s="138">
        <v>0</v>
      </c>
      <c r="V58" s="127">
        <v>0</v>
      </c>
      <c r="W58" s="138">
        <f t="shared" ref="W58:W59" si="9">B58</f>
        <v>0</v>
      </c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>
        <v>0</v>
      </c>
      <c r="D59" s="610">
        <v>0</v>
      </c>
      <c r="E59" s="98">
        <v>0</v>
      </c>
      <c r="F59" s="203">
        <v>0</v>
      </c>
      <c r="G59" s="98">
        <v>0</v>
      </c>
      <c r="H59" s="203">
        <v>0</v>
      </c>
      <c r="I59" s="98">
        <v>0</v>
      </c>
      <c r="J59" s="203">
        <v>0</v>
      </c>
      <c r="K59" s="98">
        <v>0</v>
      </c>
      <c r="L59" s="203">
        <v>0</v>
      </c>
      <c r="M59" s="98">
        <v>0</v>
      </c>
      <c r="N59" s="203">
        <v>0</v>
      </c>
      <c r="O59" s="98">
        <v>0</v>
      </c>
      <c r="P59" s="203">
        <v>0</v>
      </c>
      <c r="Q59" s="98">
        <v>0</v>
      </c>
      <c r="R59" s="203">
        <v>0</v>
      </c>
      <c r="S59" s="98">
        <v>0</v>
      </c>
      <c r="T59" s="203">
        <v>0</v>
      </c>
      <c r="U59" s="98">
        <v>0</v>
      </c>
      <c r="V59" s="203">
        <v>0</v>
      </c>
      <c r="W59" s="98">
        <f t="shared" si="9"/>
        <v>0</v>
      </c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378" t="s">
        <v>743</v>
      </c>
      <c r="B61" s="4387" t="s">
        <v>746</v>
      </c>
      <c r="C61" s="4388"/>
      <c r="D61" s="4387" t="s">
        <v>747</v>
      </c>
      <c r="E61" s="4389"/>
      <c r="F61" s="4390" t="s">
        <v>72</v>
      </c>
      <c r="G61" s="4390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69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>
        <v>145</v>
      </c>
      <c r="C63" s="114">
        <v>0</v>
      </c>
      <c r="D63" s="121">
        <v>381</v>
      </c>
      <c r="E63" s="114">
        <v>0</v>
      </c>
      <c r="F63" s="144">
        <v>7</v>
      </c>
      <c r="G63" s="164">
        <v>0</v>
      </c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>
        <f>IF(B63&lt;C63,1,0)</f>
        <v>0</v>
      </c>
      <c r="CH63" s="3412">
        <f>IF(D63&lt;E63,1,0)</f>
        <v>0</v>
      </c>
      <c r="CI63" s="3412">
        <f>IF(F63&lt;G63,1,0)</f>
        <v>0</v>
      </c>
      <c r="CJ63" s="3412"/>
    </row>
    <row r="64" spans="1:88" ht="25.35" customHeight="1" x14ac:dyDescent="0.2">
      <c r="A64" s="635" t="s">
        <v>751</v>
      </c>
      <c r="B64" s="169">
        <v>1</v>
      </c>
      <c r="C64" s="170">
        <v>0</v>
      </c>
      <c r="D64" s="169">
        <v>0</v>
      </c>
      <c r="E64" s="170">
        <v>0</v>
      </c>
      <c r="F64" s="169">
        <v>0</v>
      </c>
      <c r="G64" s="493">
        <v>0</v>
      </c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>
        <f>IF(B64&lt;C64,1,0)</f>
        <v>0</v>
      </c>
      <c r="CH64" s="3412">
        <f>IF(D64&lt;E64,1,0)</f>
        <v>0</v>
      </c>
      <c r="CI64" s="3412">
        <f>IF(F64&lt;G64,1,0)</f>
        <v>0</v>
      </c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>
        <v>34</v>
      </c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>
        <v>6</v>
      </c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377" t="s">
        <v>35</v>
      </c>
      <c r="B70" s="4378" t="s">
        <v>27</v>
      </c>
      <c r="C70" s="4379" t="s">
        <v>3</v>
      </c>
      <c r="D70" s="4381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350"/>
      <c r="B71" s="4369"/>
      <c r="C71" s="4380"/>
      <c r="D71" s="4382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0</v>
      </c>
      <c r="C72" s="650">
        <v>0</v>
      </c>
      <c r="D72" s="651">
        <v>0</v>
      </c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386" t="s">
        <v>754</v>
      </c>
      <c r="B73" s="4386"/>
      <c r="C73" s="4386"/>
      <c r="D73" s="4386"/>
      <c r="E73" s="4386"/>
      <c r="F73" s="4386"/>
      <c r="G73" s="4386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4" t="s">
        <v>0</v>
      </c>
      <c r="B74" s="4397" t="s">
        <v>826</v>
      </c>
      <c r="C74" s="4397" t="s">
        <v>27</v>
      </c>
      <c r="D74" s="4398"/>
      <c r="E74" s="4393"/>
      <c r="F74" s="4399" t="s">
        <v>60</v>
      </c>
      <c r="G74" s="4400"/>
      <c r="H74" s="4400"/>
      <c r="I74" s="4400"/>
      <c r="J74" s="4400"/>
      <c r="K74" s="4400"/>
      <c r="L74" s="4400"/>
      <c r="M74" s="4400"/>
      <c r="N74" s="4400"/>
      <c r="O74" s="4400"/>
      <c r="P74" s="4400"/>
      <c r="Q74" s="4400"/>
      <c r="R74" s="4400"/>
      <c r="S74" s="4400"/>
      <c r="T74" s="4400"/>
      <c r="U74" s="4400"/>
      <c r="V74" s="4400"/>
      <c r="W74" s="4400"/>
      <c r="X74" s="4400"/>
      <c r="Y74" s="4400"/>
      <c r="Z74" s="4400"/>
      <c r="AA74" s="4400"/>
      <c r="AB74" s="4400"/>
      <c r="AC74" s="4400"/>
      <c r="AD74" s="4400"/>
      <c r="AE74" s="4400"/>
      <c r="AF74" s="4400"/>
      <c r="AG74" s="4400"/>
      <c r="AH74" s="4400"/>
      <c r="AI74" s="4401"/>
      <c r="AJ74" s="4402" t="s">
        <v>86</v>
      </c>
      <c r="AK74" s="4393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5"/>
      <c r="B75" s="4177"/>
      <c r="C75" s="4354"/>
      <c r="D75" s="4161"/>
      <c r="E75" s="4176"/>
      <c r="F75" s="4355" t="s">
        <v>755</v>
      </c>
      <c r="G75" s="4375"/>
      <c r="H75" s="4355" t="s">
        <v>669</v>
      </c>
      <c r="I75" s="4375"/>
      <c r="J75" s="4355" t="s">
        <v>61</v>
      </c>
      <c r="K75" s="4375"/>
      <c r="L75" s="4355" t="s">
        <v>608</v>
      </c>
      <c r="M75" s="4375"/>
      <c r="N75" s="4355" t="s">
        <v>756</v>
      </c>
      <c r="O75" s="4375"/>
      <c r="P75" s="4355">
        <v>19</v>
      </c>
      <c r="Q75" s="4375"/>
      <c r="R75" s="4355" t="s">
        <v>609</v>
      </c>
      <c r="S75" s="4375"/>
      <c r="T75" s="4355" t="s">
        <v>7</v>
      </c>
      <c r="U75" s="4375"/>
      <c r="V75" s="4355" t="s">
        <v>8</v>
      </c>
      <c r="W75" s="4375"/>
      <c r="X75" s="4355" t="s">
        <v>9</v>
      </c>
      <c r="Y75" s="4375"/>
      <c r="Z75" s="4355" t="s">
        <v>10</v>
      </c>
      <c r="AA75" s="4375"/>
      <c r="AB75" s="4355" t="s">
        <v>11</v>
      </c>
      <c r="AC75" s="4375"/>
      <c r="AD75" s="4355" t="s">
        <v>12</v>
      </c>
      <c r="AE75" s="4375"/>
      <c r="AF75" s="4355" t="s">
        <v>13</v>
      </c>
      <c r="AG75" s="4375"/>
      <c r="AH75" s="4355" t="s">
        <v>14</v>
      </c>
      <c r="AI75" s="4376"/>
      <c r="AJ75" s="4403"/>
      <c r="AK75" s="417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6"/>
      <c r="B76" s="4354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4"/>
      <c r="AK76" s="4176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10">SUM(F77,H77,J77,L77,N77,P77,R77,T77,V77,X77,Z77,AB77,AD77,AF77,AH77)</f>
        <v>0</v>
      </c>
      <c r="E77" s="3794">
        <f t="shared" si="10"/>
        <v>0</v>
      </c>
      <c r="F77" s="3795">
        <v>0</v>
      </c>
      <c r="G77" s="653">
        <v>0</v>
      </c>
      <c r="H77" s="3796">
        <v>0</v>
      </c>
      <c r="I77" s="653">
        <v>0</v>
      </c>
      <c r="J77" s="3795">
        <v>0</v>
      </c>
      <c r="K77" s="3797">
        <v>0</v>
      </c>
      <c r="L77" s="3795">
        <v>0</v>
      </c>
      <c r="M77" s="3797">
        <v>0</v>
      </c>
      <c r="N77" s="3795">
        <v>0</v>
      </c>
      <c r="O77" s="3797">
        <v>0</v>
      </c>
      <c r="P77" s="3795">
        <v>0</v>
      </c>
      <c r="Q77" s="3797">
        <v>0</v>
      </c>
      <c r="R77" s="3795">
        <v>0</v>
      </c>
      <c r="S77" s="3797">
        <v>0</v>
      </c>
      <c r="T77" s="3795">
        <v>0</v>
      </c>
      <c r="U77" s="3797">
        <v>0</v>
      </c>
      <c r="V77" s="3795">
        <v>0</v>
      </c>
      <c r="W77" s="3797">
        <v>0</v>
      </c>
      <c r="X77" s="3795">
        <v>0</v>
      </c>
      <c r="Y77" s="3797">
        <v>0</v>
      </c>
      <c r="Z77" s="3795">
        <v>0</v>
      </c>
      <c r="AA77" s="3797">
        <v>0</v>
      </c>
      <c r="AB77" s="3795">
        <v>0</v>
      </c>
      <c r="AC77" s="3797">
        <v>0</v>
      </c>
      <c r="AD77" s="3795">
        <v>0</v>
      </c>
      <c r="AE77" s="3797">
        <v>0</v>
      </c>
      <c r="AF77" s="3795">
        <v>0</v>
      </c>
      <c r="AG77" s="3797">
        <v>0</v>
      </c>
      <c r="AH77" s="3795">
        <v>0</v>
      </c>
      <c r="AI77" s="3798">
        <v>0</v>
      </c>
      <c r="AJ77" s="377">
        <v>0</v>
      </c>
      <c r="AK77" s="653">
        <v>0</v>
      </c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>
        <v>0</v>
      </c>
      <c r="CH77" s="3412">
        <v>0</v>
      </c>
      <c r="CI77" s="3412"/>
      <c r="CJ77" s="3412"/>
    </row>
    <row r="78" spans="1:88" ht="16.350000000000001" customHeight="1" x14ac:dyDescent="0.2">
      <c r="A78" s="4391" t="s">
        <v>31</v>
      </c>
      <c r="B78" s="3187" t="s">
        <v>757</v>
      </c>
      <c r="C78" s="299">
        <f>SUM(D78:E78)</f>
        <v>0</v>
      </c>
      <c r="D78" s="358">
        <f t="shared" si="10"/>
        <v>0</v>
      </c>
      <c r="E78" s="358">
        <f t="shared" si="10"/>
        <v>0</v>
      </c>
      <c r="F78" s="223">
        <v>0</v>
      </c>
      <c r="G78" s="224">
        <v>0</v>
      </c>
      <c r="H78" s="277">
        <v>0</v>
      </c>
      <c r="I78" s="224">
        <v>0</v>
      </c>
      <c r="J78" s="223">
        <v>0</v>
      </c>
      <c r="K78" s="225">
        <v>0</v>
      </c>
      <c r="L78" s="223">
        <v>0</v>
      </c>
      <c r="M78" s="225">
        <v>0</v>
      </c>
      <c r="N78" s="223">
        <v>0</v>
      </c>
      <c r="O78" s="225">
        <v>0</v>
      </c>
      <c r="P78" s="223">
        <v>0</v>
      </c>
      <c r="Q78" s="225">
        <v>0</v>
      </c>
      <c r="R78" s="223">
        <v>0</v>
      </c>
      <c r="S78" s="225">
        <v>0</v>
      </c>
      <c r="T78" s="223">
        <v>0</v>
      </c>
      <c r="U78" s="225">
        <v>0</v>
      </c>
      <c r="V78" s="223">
        <v>0</v>
      </c>
      <c r="W78" s="225">
        <v>0</v>
      </c>
      <c r="X78" s="223">
        <v>0</v>
      </c>
      <c r="Y78" s="225">
        <v>0</v>
      </c>
      <c r="Z78" s="223">
        <v>0</v>
      </c>
      <c r="AA78" s="225">
        <v>0</v>
      </c>
      <c r="AB78" s="223">
        <v>0</v>
      </c>
      <c r="AC78" s="225">
        <v>0</v>
      </c>
      <c r="AD78" s="223">
        <v>0</v>
      </c>
      <c r="AE78" s="225">
        <v>0</v>
      </c>
      <c r="AF78" s="223">
        <v>0</v>
      </c>
      <c r="AG78" s="225">
        <v>0</v>
      </c>
      <c r="AH78" s="223">
        <v>0</v>
      </c>
      <c r="AI78" s="2074">
        <v>0</v>
      </c>
      <c r="AJ78" s="655">
        <v>0</v>
      </c>
      <c r="AK78" s="224">
        <v>0</v>
      </c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>
        <v>0</v>
      </c>
      <c r="CH78" s="3412">
        <v>0</v>
      </c>
      <c r="CI78" s="3412"/>
      <c r="CJ78" s="3412"/>
    </row>
    <row r="79" spans="1:88" ht="25.35" customHeight="1" x14ac:dyDescent="0.2">
      <c r="A79" s="4391"/>
      <c r="B79" s="3116" t="s">
        <v>758</v>
      </c>
      <c r="C79" s="341">
        <f>SUM(D79:E79)</f>
        <v>0</v>
      </c>
      <c r="D79" s="358">
        <f t="shared" si="10"/>
        <v>0</v>
      </c>
      <c r="E79" s="358">
        <f t="shared" si="10"/>
        <v>0</v>
      </c>
      <c r="F79" s="3698">
        <v>0</v>
      </c>
      <c r="G79" s="226">
        <v>0</v>
      </c>
      <c r="H79" s="3576">
        <v>0</v>
      </c>
      <c r="I79" s="226">
        <v>0</v>
      </c>
      <c r="J79" s="3698">
        <v>0</v>
      </c>
      <c r="K79" s="3577">
        <v>0</v>
      </c>
      <c r="L79" s="3698">
        <v>0</v>
      </c>
      <c r="M79" s="3577">
        <v>0</v>
      </c>
      <c r="N79" s="3698">
        <v>0</v>
      </c>
      <c r="O79" s="3577">
        <v>0</v>
      </c>
      <c r="P79" s="3698">
        <v>0</v>
      </c>
      <c r="Q79" s="3577">
        <v>0</v>
      </c>
      <c r="R79" s="3698">
        <v>0</v>
      </c>
      <c r="S79" s="3577">
        <v>0</v>
      </c>
      <c r="T79" s="3698">
        <v>0</v>
      </c>
      <c r="U79" s="3577">
        <v>0</v>
      </c>
      <c r="V79" s="3698">
        <v>0</v>
      </c>
      <c r="W79" s="3577">
        <v>0</v>
      </c>
      <c r="X79" s="3698">
        <v>0</v>
      </c>
      <c r="Y79" s="3577">
        <v>0</v>
      </c>
      <c r="Z79" s="3698">
        <v>0</v>
      </c>
      <c r="AA79" s="3577">
        <v>0</v>
      </c>
      <c r="AB79" s="3698">
        <v>0</v>
      </c>
      <c r="AC79" s="3577">
        <v>0</v>
      </c>
      <c r="AD79" s="3698">
        <v>0</v>
      </c>
      <c r="AE79" s="3577">
        <v>0</v>
      </c>
      <c r="AF79" s="3698">
        <v>0</v>
      </c>
      <c r="AG79" s="3577">
        <v>0</v>
      </c>
      <c r="AH79" s="3698">
        <v>0</v>
      </c>
      <c r="AI79" s="3799">
        <v>0</v>
      </c>
      <c r="AJ79" s="656">
        <v>0</v>
      </c>
      <c r="AK79" s="226">
        <v>0</v>
      </c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>
        <v>0</v>
      </c>
      <c r="CH79" s="3412">
        <v>0</v>
      </c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10"/>
        <v>0</v>
      </c>
      <c r="E80" s="3794">
        <f t="shared" si="10"/>
        <v>0</v>
      </c>
      <c r="F80" s="3802">
        <v>0</v>
      </c>
      <c r="G80" s="658">
        <v>0</v>
      </c>
      <c r="H80" s="3803">
        <v>0</v>
      </c>
      <c r="I80" s="658">
        <v>0</v>
      </c>
      <c r="J80" s="3802">
        <v>0</v>
      </c>
      <c r="K80" s="3804">
        <v>0</v>
      </c>
      <c r="L80" s="3802">
        <v>0</v>
      </c>
      <c r="M80" s="3804">
        <v>0</v>
      </c>
      <c r="N80" s="3802">
        <v>0</v>
      </c>
      <c r="O80" s="3804">
        <v>0</v>
      </c>
      <c r="P80" s="3802">
        <v>0</v>
      </c>
      <c r="Q80" s="3804">
        <v>0</v>
      </c>
      <c r="R80" s="3802">
        <v>0</v>
      </c>
      <c r="S80" s="3804">
        <v>0</v>
      </c>
      <c r="T80" s="3802">
        <v>0</v>
      </c>
      <c r="U80" s="3804">
        <v>0</v>
      </c>
      <c r="V80" s="3802">
        <v>0</v>
      </c>
      <c r="W80" s="3804">
        <v>0</v>
      </c>
      <c r="X80" s="3802">
        <v>0</v>
      </c>
      <c r="Y80" s="3804">
        <v>0</v>
      </c>
      <c r="Z80" s="3802">
        <v>0</v>
      </c>
      <c r="AA80" s="3804">
        <v>0</v>
      </c>
      <c r="AB80" s="3802">
        <v>0</v>
      </c>
      <c r="AC80" s="3804">
        <v>0</v>
      </c>
      <c r="AD80" s="3802">
        <v>0</v>
      </c>
      <c r="AE80" s="3804">
        <v>0</v>
      </c>
      <c r="AF80" s="3802">
        <v>0</v>
      </c>
      <c r="AG80" s="3804">
        <v>0</v>
      </c>
      <c r="AH80" s="3802">
        <v>0</v>
      </c>
      <c r="AI80" s="3805">
        <v>0</v>
      </c>
      <c r="AJ80" s="657">
        <v>0</v>
      </c>
      <c r="AK80" s="658">
        <v>0</v>
      </c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>
        <v>0</v>
      </c>
      <c r="CH80" s="3412">
        <v>0</v>
      </c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91" t="s">
        <v>35</v>
      </c>
      <c r="B82" s="4392" t="s">
        <v>27</v>
      </c>
      <c r="C82" s="4392" t="s">
        <v>829</v>
      </c>
      <c r="D82" s="4392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91"/>
      <c r="B83" s="4392"/>
      <c r="C83" s="4392"/>
      <c r="D83" s="4392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405" t="s">
        <v>760</v>
      </c>
      <c r="B84" s="4406"/>
      <c r="C84" s="4406"/>
      <c r="D84" s="4407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0</v>
      </c>
      <c r="C85" s="3808">
        <v>0</v>
      </c>
      <c r="D85" s="3808">
        <v>0</v>
      </c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11">SUM(C86:D86)</f>
        <v>0</v>
      </c>
      <c r="C86" s="138">
        <v>0</v>
      </c>
      <c r="D86" s="138">
        <v>0</v>
      </c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11"/>
        <v>0</v>
      </c>
      <c r="C87" s="138">
        <v>0</v>
      </c>
      <c r="D87" s="138">
        <v>0</v>
      </c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11"/>
        <v>0</v>
      </c>
      <c r="C88" s="138">
        <v>0</v>
      </c>
      <c r="D88" s="138">
        <v>0</v>
      </c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11"/>
        <v>0</v>
      </c>
      <c r="C89" s="104">
        <v>0</v>
      </c>
      <c r="D89" s="104">
        <v>0</v>
      </c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405" t="s">
        <v>766</v>
      </c>
      <c r="B90" s="4406"/>
      <c r="C90" s="4406"/>
      <c r="D90" s="4407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0</v>
      </c>
      <c r="C91" s="92">
        <v>0</v>
      </c>
      <c r="D91" s="92">
        <v>0</v>
      </c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12">SUM(C92:D92)</f>
        <v>0</v>
      </c>
      <c r="C92" s="138">
        <v>0</v>
      </c>
      <c r="D92" s="138">
        <v>0</v>
      </c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12"/>
        <v>0</v>
      </c>
      <c r="C93" s="3813">
        <v>0</v>
      </c>
      <c r="D93" s="3813">
        <v>0</v>
      </c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408" t="s">
        <v>770</v>
      </c>
      <c r="B94" s="4408"/>
      <c r="C94" s="4408"/>
      <c r="D94" s="4408"/>
      <c r="E94" s="4408"/>
      <c r="F94" s="4408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409" t="s">
        <v>771</v>
      </c>
      <c r="B95" s="4412" t="s">
        <v>772</v>
      </c>
      <c r="C95" s="4413"/>
      <c r="D95" s="4412" t="s">
        <v>773</v>
      </c>
      <c r="E95" s="4413"/>
      <c r="F95" s="4416" t="s">
        <v>774</v>
      </c>
      <c r="G95" s="4420" t="s">
        <v>817</v>
      </c>
      <c r="H95" s="4421"/>
      <c r="I95" s="4420" t="s">
        <v>818</v>
      </c>
      <c r="J95" s="4421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410"/>
      <c r="B96" s="4414"/>
      <c r="C96" s="4415"/>
      <c r="D96" s="4414"/>
      <c r="E96" s="4415"/>
      <c r="F96" s="4417"/>
      <c r="G96" s="4422"/>
      <c r="H96" s="4423"/>
      <c r="I96" s="4422"/>
      <c r="J96" s="4423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411"/>
      <c r="B97" s="3814" t="s">
        <v>775</v>
      </c>
      <c r="C97" s="3815" t="s">
        <v>776</v>
      </c>
      <c r="D97" s="3816" t="s">
        <v>2805</v>
      </c>
      <c r="E97" s="3817" t="s">
        <v>832</v>
      </c>
      <c r="F97" s="4418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>
        <v>3120</v>
      </c>
      <c r="C98" s="3820">
        <v>374</v>
      </c>
      <c r="D98" s="3819">
        <v>11317</v>
      </c>
      <c r="E98" s="3820">
        <v>494</v>
      </c>
      <c r="F98" s="3820">
        <v>189</v>
      </c>
      <c r="G98" s="3819">
        <v>1285</v>
      </c>
      <c r="H98" s="3820">
        <v>249</v>
      </c>
      <c r="I98" s="3819">
        <v>6144</v>
      </c>
      <c r="J98" s="3820">
        <v>417</v>
      </c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3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>
        <v>765</v>
      </c>
      <c r="C99" s="3824">
        <v>204</v>
      </c>
      <c r="D99" s="3823">
        <v>963</v>
      </c>
      <c r="E99" s="3824">
        <v>1</v>
      </c>
      <c r="F99" s="3824">
        <v>301</v>
      </c>
      <c r="G99" s="3935"/>
      <c r="H99" s="3936"/>
      <c r="I99" s="3935"/>
      <c r="J99" s="3936"/>
      <c r="K99" s="3821" t="str">
        <f t="shared" ref="K99:K100" si="14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5">IF(CG99=1,"* Las recetas totales despachadas a pacientes del PSC, deben ser menores o iguales al total de Recetas con Despacho Total. ","")</f>
        <v/>
      </c>
      <c r="CB99" s="3472" t="str">
        <f t="shared" ref="CB99:CB100" si="16">IF(CH99=1,"* Las recetas parciales despachadas a pacientes del PSC, deben ser menores o iguales al total de Recetas con Despacho Parcial. ","")</f>
        <v/>
      </c>
      <c r="CC99" s="3472" t="str">
        <f t="shared" ref="CC99:CC100" si="17">IF(CI99=1,"* Las prescripciones emitidas a pacientes del PSC, deben ser menores o iguales a las Prescripciones totales emitidas. ","")</f>
        <v/>
      </c>
      <c r="CD99" s="3472" t="str">
        <f t="shared" ref="CD99:CD100" si="18">IF(CJ99=1,"* Las prescripciones rechazadas a pacientes del PSC, deben ser menores o iguales a las Prescripciones totales rechazadas. ","")</f>
        <v/>
      </c>
      <c r="CG99" s="3473">
        <f t="shared" ref="CG99:CG100" si="19">IF(B99&lt;G99,1,0)</f>
        <v>0</v>
      </c>
      <c r="CH99" s="3473">
        <f t="shared" si="13"/>
        <v>0</v>
      </c>
      <c r="CI99" s="3473">
        <f t="shared" si="13"/>
        <v>0</v>
      </c>
      <c r="CJ99" s="3473">
        <f t="shared" si="13"/>
        <v>0</v>
      </c>
    </row>
    <row r="100" spans="1:88" ht="16.350000000000001" customHeight="1" x14ac:dyDescent="0.2">
      <c r="A100" s="3825" t="s">
        <v>780</v>
      </c>
      <c r="B100" s="3826">
        <v>42</v>
      </c>
      <c r="C100" s="3827">
        <v>64</v>
      </c>
      <c r="D100" s="3826">
        <v>66</v>
      </c>
      <c r="E100" s="3827">
        <v>2</v>
      </c>
      <c r="F100" s="3827">
        <v>64</v>
      </c>
      <c r="G100" s="3937"/>
      <c r="H100" s="3938"/>
      <c r="I100" s="3937"/>
      <c r="J100" s="3938"/>
      <c r="K100" s="3821" t="str">
        <f t="shared" si="14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5"/>
        <v/>
      </c>
      <c r="CB100" s="3472" t="str">
        <f t="shared" si="16"/>
        <v/>
      </c>
      <c r="CC100" s="3472" t="str">
        <f t="shared" si="17"/>
        <v/>
      </c>
      <c r="CD100" s="3472" t="str">
        <f t="shared" si="18"/>
        <v/>
      </c>
      <c r="CG100" s="3473">
        <f t="shared" si="19"/>
        <v>0</v>
      </c>
      <c r="CH100" s="3473">
        <f t="shared" si="13"/>
        <v>0</v>
      </c>
      <c r="CI100" s="3473">
        <f t="shared" si="13"/>
        <v>0</v>
      </c>
      <c r="CJ100" s="3473">
        <f t="shared" si="13"/>
        <v>0</v>
      </c>
    </row>
    <row r="101" spans="1:88" ht="16.350000000000001" customHeight="1" x14ac:dyDescent="0.2">
      <c r="A101" s="3828" t="s">
        <v>27</v>
      </c>
      <c r="B101" s="3829">
        <f t="shared" ref="B101:J101" si="20">SUM(B98:B100)</f>
        <v>3927</v>
      </c>
      <c r="C101" s="3830">
        <f t="shared" si="20"/>
        <v>642</v>
      </c>
      <c r="D101" s="3829">
        <f t="shared" si="20"/>
        <v>12346</v>
      </c>
      <c r="E101" s="3830">
        <f t="shared" si="20"/>
        <v>497</v>
      </c>
      <c r="F101" s="3830">
        <f t="shared" si="20"/>
        <v>554</v>
      </c>
      <c r="G101" s="3829">
        <f t="shared" si="20"/>
        <v>1285</v>
      </c>
      <c r="H101" s="3830">
        <f t="shared" si="20"/>
        <v>249</v>
      </c>
      <c r="I101" s="3829">
        <f t="shared" si="20"/>
        <v>6144</v>
      </c>
      <c r="J101" s="3830">
        <f t="shared" si="20"/>
        <v>417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431" t="s">
        <v>782</v>
      </c>
      <c r="B103" s="4409" t="s">
        <v>783</v>
      </c>
      <c r="C103" s="4431" t="s">
        <v>784</v>
      </c>
      <c r="D103" s="4433"/>
      <c r="E103" s="4433"/>
      <c r="F103" s="4433"/>
      <c r="G103" s="4433"/>
      <c r="H103" s="4433"/>
      <c r="I103" s="4433"/>
      <c r="J103" s="4433"/>
      <c r="K103" s="4434"/>
      <c r="L103" s="4409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432"/>
      <c r="B104" s="4411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411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>
        <v>0</v>
      </c>
      <c r="C105" s="666">
        <v>0</v>
      </c>
      <c r="D105" s="666">
        <v>0</v>
      </c>
      <c r="E105" s="666">
        <v>0</v>
      </c>
      <c r="F105" s="666">
        <v>0</v>
      </c>
      <c r="G105" s="666">
        <v>0</v>
      </c>
      <c r="H105" s="666">
        <v>0</v>
      </c>
      <c r="I105" s="666">
        <v>0</v>
      </c>
      <c r="J105" s="666">
        <v>0</v>
      </c>
      <c r="K105" s="666">
        <v>0</v>
      </c>
      <c r="L105" s="667">
        <v>0</v>
      </c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>
        <v>0</v>
      </c>
      <c r="C106" s="668">
        <v>0</v>
      </c>
      <c r="D106" s="668">
        <v>0</v>
      </c>
      <c r="E106" s="668">
        <v>0</v>
      </c>
      <c r="F106" s="668">
        <v>0</v>
      </c>
      <c r="G106" s="668">
        <v>0</v>
      </c>
      <c r="H106" s="668">
        <v>0</v>
      </c>
      <c r="I106" s="668">
        <v>0</v>
      </c>
      <c r="J106" s="668">
        <v>0</v>
      </c>
      <c r="K106" s="668">
        <v>0</v>
      </c>
      <c r="L106" s="669">
        <v>0</v>
      </c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>
        <v>0</v>
      </c>
      <c r="C107" s="670">
        <v>0</v>
      </c>
      <c r="D107" s="670">
        <v>0</v>
      </c>
      <c r="E107" s="670">
        <v>0</v>
      </c>
      <c r="F107" s="670">
        <v>0</v>
      </c>
      <c r="G107" s="670">
        <v>0</v>
      </c>
      <c r="H107" s="670">
        <v>0</v>
      </c>
      <c r="I107" s="670">
        <v>0</v>
      </c>
      <c r="J107" s="670">
        <v>0</v>
      </c>
      <c r="K107" s="670">
        <v>0</v>
      </c>
      <c r="L107" s="671">
        <v>0</v>
      </c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435" t="s">
        <v>833</v>
      </c>
      <c r="B109" s="4177" t="s">
        <v>1</v>
      </c>
      <c r="C109" s="4178"/>
      <c r="D109" s="4179"/>
      <c r="E109" s="4355" t="s">
        <v>60</v>
      </c>
      <c r="F109" s="4385"/>
      <c r="G109" s="4385"/>
      <c r="H109" s="4385"/>
      <c r="I109" s="4385"/>
      <c r="J109" s="4385"/>
      <c r="K109" s="4385"/>
      <c r="L109" s="4385"/>
      <c r="M109" s="4385"/>
      <c r="N109" s="4385"/>
      <c r="O109" s="4385"/>
      <c r="P109" s="4385"/>
      <c r="Q109" s="4385"/>
      <c r="R109" s="4385"/>
      <c r="S109" s="4385"/>
      <c r="T109" s="4385"/>
      <c r="U109" s="4385"/>
      <c r="V109" s="4385"/>
      <c r="W109" s="4385"/>
      <c r="X109" s="4385"/>
      <c r="Y109" s="4385"/>
      <c r="Z109" s="4385"/>
      <c r="AA109" s="4385"/>
      <c r="AB109" s="4385"/>
      <c r="AC109" s="4385"/>
      <c r="AD109" s="4385"/>
      <c r="AE109" s="4385"/>
      <c r="AF109" s="4385"/>
      <c r="AG109" s="4385"/>
      <c r="AH109" s="4385"/>
      <c r="AI109" s="4385"/>
      <c r="AJ109" s="4385"/>
      <c r="AK109" s="4385"/>
      <c r="AL109" s="4385"/>
      <c r="AM109" s="4385"/>
      <c r="AN109" s="4376"/>
      <c r="AO109" s="4179" t="s">
        <v>440</v>
      </c>
      <c r="AP109" s="4159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436"/>
      <c r="B110" s="4354"/>
      <c r="C110" s="4161"/>
      <c r="D110" s="4176"/>
      <c r="E110" s="4355" t="s">
        <v>719</v>
      </c>
      <c r="F110" s="4375"/>
      <c r="G110" s="4355" t="s">
        <v>720</v>
      </c>
      <c r="H110" s="4375"/>
      <c r="I110" s="4355" t="s">
        <v>61</v>
      </c>
      <c r="J110" s="4375"/>
      <c r="K110" s="4355" t="s">
        <v>608</v>
      </c>
      <c r="L110" s="4375"/>
      <c r="M110" s="4355" t="s">
        <v>5</v>
      </c>
      <c r="N110" s="4375"/>
      <c r="O110" s="4355" t="s">
        <v>609</v>
      </c>
      <c r="P110" s="4375"/>
      <c r="Q110" s="4385" t="s">
        <v>7</v>
      </c>
      <c r="R110" s="4375"/>
      <c r="S110" s="4355" t="s">
        <v>8</v>
      </c>
      <c r="T110" s="4375"/>
      <c r="U110" s="4355" t="s">
        <v>9</v>
      </c>
      <c r="V110" s="4375"/>
      <c r="W110" s="4355" t="s">
        <v>10</v>
      </c>
      <c r="X110" s="4375"/>
      <c r="Y110" s="4355" t="s">
        <v>11</v>
      </c>
      <c r="Z110" s="4375"/>
      <c r="AA110" s="4355" t="s">
        <v>12</v>
      </c>
      <c r="AB110" s="4375"/>
      <c r="AC110" s="4355" t="s">
        <v>13</v>
      </c>
      <c r="AD110" s="4375"/>
      <c r="AE110" s="4355" t="s">
        <v>14</v>
      </c>
      <c r="AF110" s="4375"/>
      <c r="AG110" s="4355" t="s">
        <v>15</v>
      </c>
      <c r="AH110" s="4375"/>
      <c r="AI110" s="4355" t="s">
        <v>16</v>
      </c>
      <c r="AJ110" s="4375"/>
      <c r="AK110" s="4355" t="s">
        <v>17</v>
      </c>
      <c r="AL110" s="4375"/>
      <c r="AM110" s="4385" t="s">
        <v>18</v>
      </c>
      <c r="AN110" s="4376"/>
      <c r="AO110" s="4179"/>
      <c r="AP110" s="4159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437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76"/>
      <c r="AP111" s="4369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1</v>
      </c>
      <c r="C112" s="473">
        <f t="shared" ref="C112:D114" si="21">SUM(E112+G112+I112+K112+M112+O112+Q112+S112+U112+W112+Y112+AA112+AC112+AE112+AG112+AI112+AK112+AM112)</f>
        <v>1</v>
      </c>
      <c r="D112" s="229">
        <f t="shared" si="21"/>
        <v>0</v>
      </c>
      <c r="E112" s="144">
        <v>1</v>
      </c>
      <c r="F112" s="164">
        <v>0</v>
      </c>
      <c r="G112" s="144">
        <v>0</v>
      </c>
      <c r="H112" s="145">
        <v>0</v>
      </c>
      <c r="I112" s="144">
        <v>0</v>
      </c>
      <c r="J112" s="145">
        <v>0</v>
      </c>
      <c r="K112" s="144">
        <v>0</v>
      </c>
      <c r="L112" s="145">
        <v>0</v>
      </c>
      <c r="M112" s="144">
        <v>0</v>
      </c>
      <c r="N112" s="145">
        <v>0</v>
      </c>
      <c r="O112" s="144">
        <v>0</v>
      </c>
      <c r="P112" s="145">
        <v>0</v>
      </c>
      <c r="Q112" s="115">
        <v>0</v>
      </c>
      <c r="R112" s="145">
        <v>0</v>
      </c>
      <c r="S112" s="144">
        <v>0</v>
      </c>
      <c r="T112" s="145">
        <v>0</v>
      </c>
      <c r="U112" s="144">
        <v>0</v>
      </c>
      <c r="V112" s="145">
        <v>0</v>
      </c>
      <c r="W112" s="144">
        <v>0</v>
      </c>
      <c r="X112" s="145">
        <v>0</v>
      </c>
      <c r="Y112" s="144">
        <v>0</v>
      </c>
      <c r="Z112" s="145">
        <v>0</v>
      </c>
      <c r="AA112" s="144">
        <v>0</v>
      </c>
      <c r="AB112" s="145">
        <v>0</v>
      </c>
      <c r="AC112" s="144">
        <v>0</v>
      </c>
      <c r="AD112" s="145">
        <v>0</v>
      </c>
      <c r="AE112" s="144">
        <v>0</v>
      </c>
      <c r="AF112" s="145">
        <v>0</v>
      </c>
      <c r="AG112" s="144">
        <v>0</v>
      </c>
      <c r="AH112" s="145">
        <v>0</v>
      </c>
      <c r="AI112" s="144">
        <v>0</v>
      </c>
      <c r="AJ112" s="145">
        <v>0</v>
      </c>
      <c r="AK112" s="144">
        <v>0</v>
      </c>
      <c r="AL112" s="145">
        <v>0</v>
      </c>
      <c r="AM112" s="284">
        <v>0</v>
      </c>
      <c r="AN112" s="230">
        <v>0</v>
      </c>
      <c r="AO112" s="217">
        <f>B112</f>
        <v>1</v>
      </c>
      <c r="AP112" s="217">
        <v>0</v>
      </c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3</v>
      </c>
      <c r="C113" s="473">
        <f t="shared" si="21"/>
        <v>0</v>
      </c>
      <c r="D113" s="229">
        <f t="shared" si="21"/>
        <v>3</v>
      </c>
      <c r="E113" s="125">
        <v>0</v>
      </c>
      <c r="F113" s="165">
        <v>0</v>
      </c>
      <c r="G113" s="125">
        <v>0</v>
      </c>
      <c r="H113" s="137">
        <v>0</v>
      </c>
      <c r="I113" s="125">
        <v>0</v>
      </c>
      <c r="J113" s="137">
        <v>0</v>
      </c>
      <c r="K113" s="125">
        <v>0</v>
      </c>
      <c r="L113" s="137">
        <v>0</v>
      </c>
      <c r="M113" s="125">
        <v>0</v>
      </c>
      <c r="N113" s="137">
        <v>0</v>
      </c>
      <c r="O113" s="125">
        <v>0</v>
      </c>
      <c r="P113" s="137">
        <v>0</v>
      </c>
      <c r="Q113" s="152">
        <v>0</v>
      </c>
      <c r="R113" s="137">
        <v>0</v>
      </c>
      <c r="S113" s="125">
        <v>0</v>
      </c>
      <c r="T113" s="137">
        <v>1</v>
      </c>
      <c r="U113" s="125">
        <v>0</v>
      </c>
      <c r="V113" s="137">
        <v>0</v>
      </c>
      <c r="W113" s="125">
        <v>0</v>
      </c>
      <c r="X113" s="137">
        <v>0</v>
      </c>
      <c r="Y113" s="125">
        <v>0</v>
      </c>
      <c r="Z113" s="137">
        <v>1</v>
      </c>
      <c r="AA113" s="125">
        <v>0</v>
      </c>
      <c r="AB113" s="137">
        <v>0</v>
      </c>
      <c r="AC113" s="125">
        <v>0</v>
      </c>
      <c r="AD113" s="137">
        <v>0</v>
      </c>
      <c r="AE113" s="125">
        <v>0</v>
      </c>
      <c r="AF113" s="137">
        <v>0</v>
      </c>
      <c r="AG113" s="125">
        <v>0</v>
      </c>
      <c r="AH113" s="137">
        <v>1</v>
      </c>
      <c r="AI113" s="125">
        <v>0</v>
      </c>
      <c r="AJ113" s="137">
        <v>0</v>
      </c>
      <c r="AK113" s="125">
        <v>0</v>
      </c>
      <c r="AL113" s="137">
        <v>0</v>
      </c>
      <c r="AM113" s="127">
        <v>0</v>
      </c>
      <c r="AN113" s="231">
        <v>0</v>
      </c>
      <c r="AO113" s="216">
        <f t="shared" ref="AO113:AO114" si="22">B113</f>
        <v>3</v>
      </c>
      <c r="AP113" s="216">
        <v>0</v>
      </c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1</v>
      </c>
      <c r="C114" s="3254">
        <f t="shared" si="21"/>
        <v>1</v>
      </c>
      <c r="D114" s="675">
        <f t="shared" si="21"/>
        <v>0</v>
      </c>
      <c r="E114" s="140">
        <v>0</v>
      </c>
      <c r="F114" s="142">
        <v>0</v>
      </c>
      <c r="G114" s="140">
        <v>0</v>
      </c>
      <c r="H114" s="116">
        <v>0</v>
      </c>
      <c r="I114" s="140">
        <v>0</v>
      </c>
      <c r="J114" s="116">
        <v>0</v>
      </c>
      <c r="K114" s="140">
        <v>0</v>
      </c>
      <c r="L114" s="116">
        <v>0</v>
      </c>
      <c r="M114" s="140">
        <v>0</v>
      </c>
      <c r="N114" s="116">
        <v>0</v>
      </c>
      <c r="O114" s="140">
        <v>0</v>
      </c>
      <c r="P114" s="116">
        <v>0</v>
      </c>
      <c r="Q114" s="117">
        <v>0</v>
      </c>
      <c r="R114" s="116">
        <v>0</v>
      </c>
      <c r="S114" s="140">
        <v>0</v>
      </c>
      <c r="T114" s="116">
        <v>0</v>
      </c>
      <c r="U114" s="140">
        <v>0</v>
      </c>
      <c r="V114" s="116">
        <v>0</v>
      </c>
      <c r="W114" s="140">
        <v>0</v>
      </c>
      <c r="X114" s="116">
        <v>0</v>
      </c>
      <c r="Y114" s="140">
        <v>0</v>
      </c>
      <c r="Z114" s="116">
        <v>0</v>
      </c>
      <c r="AA114" s="140">
        <v>0</v>
      </c>
      <c r="AB114" s="116">
        <v>0</v>
      </c>
      <c r="AC114" s="140">
        <v>0</v>
      </c>
      <c r="AD114" s="116">
        <v>0</v>
      </c>
      <c r="AE114" s="140">
        <v>0</v>
      </c>
      <c r="AF114" s="116">
        <v>0</v>
      </c>
      <c r="AG114" s="140">
        <v>1</v>
      </c>
      <c r="AH114" s="116">
        <v>0</v>
      </c>
      <c r="AI114" s="140">
        <v>0</v>
      </c>
      <c r="AJ114" s="116">
        <v>0</v>
      </c>
      <c r="AK114" s="140">
        <v>0</v>
      </c>
      <c r="AL114" s="116">
        <v>0</v>
      </c>
      <c r="AM114" s="203">
        <v>0</v>
      </c>
      <c r="AN114" s="232">
        <v>0</v>
      </c>
      <c r="AO114" s="218">
        <f t="shared" si="22"/>
        <v>1</v>
      </c>
      <c r="AP114" s="218">
        <v>0</v>
      </c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424" t="s">
        <v>46</v>
      </c>
      <c r="B116" s="4425"/>
      <c r="C116" s="4424" t="s">
        <v>49</v>
      </c>
      <c r="D116" s="4428"/>
      <c r="E116" s="4425"/>
      <c r="F116" s="4424" t="s">
        <v>2</v>
      </c>
      <c r="G116" s="4428"/>
      <c r="H116" s="4428"/>
      <c r="I116" s="4428"/>
      <c r="J116" s="4428"/>
      <c r="K116" s="4428"/>
      <c r="L116" s="4428"/>
      <c r="M116" s="4428"/>
      <c r="N116" s="4428"/>
      <c r="O116" s="4425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69"/>
      <c r="B117" s="4265"/>
      <c r="C117" s="4269"/>
      <c r="D117" s="4280"/>
      <c r="E117" s="4265"/>
      <c r="F117" s="4426"/>
      <c r="G117" s="4279"/>
      <c r="H117" s="4279"/>
      <c r="I117" s="4279"/>
      <c r="J117" s="4279"/>
      <c r="K117" s="4279"/>
      <c r="L117" s="4279"/>
      <c r="M117" s="4279"/>
      <c r="N117" s="4279"/>
      <c r="O117" s="4427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69"/>
      <c r="B118" s="4265"/>
      <c r="C118" s="4426"/>
      <c r="D118" s="4279"/>
      <c r="E118" s="4427"/>
      <c r="F118" s="4429" t="s">
        <v>393</v>
      </c>
      <c r="G118" s="4430"/>
      <c r="H118" s="4429" t="s">
        <v>392</v>
      </c>
      <c r="I118" s="4430"/>
      <c r="J118" s="4429" t="s">
        <v>391</v>
      </c>
      <c r="K118" s="4430"/>
      <c r="L118" s="4429" t="s">
        <v>394</v>
      </c>
      <c r="M118" s="4430"/>
      <c r="N118" s="4429" t="s">
        <v>797</v>
      </c>
      <c r="O118" s="4430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426"/>
      <c r="B119" s="4427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68" t="s">
        <v>798</v>
      </c>
      <c r="B120" s="3840" t="s">
        <v>799</v>
      </c>
      <c r="C120" s="3841">
        <f t="shared" ref="C120:C126" si="23">SUM(D120:E120)</f>
        <v>3</v>
      </c>
      <c r="D120" s="3842">
        <f t="shared" ref="D120:E126" si="24">SUM(F120+H120+J120+L120+N120)</f>
        <v>2</v>
      </c>
      <c r="E120" s="1600">
        <f t="shared" si="24"/>
        <v>1</v>
      </c>
      <c r="F120" s="3843">
        <v>1</v>
      </c>
      <c r="G120" s="3844">
        <v>1</v>
      </c>
      <c r="H120" s="3843">
        <v>1</v>
      </c>
      <c r="I120" s="3844">
        <v>0</v>
      </c>
      <c r="J120" s="3843">
        <v>0</v>
      </c>
      <c r="K120" s="3844">
        <v>0</v>
      </c>
      <c r="L120" s="3843">
        <v>0</v>
      </c>
      <c r="M120" s="3844">
        <v>0</v>
      </c>
      <c r="N120" s="3843">
        <v>0</v>
      </c>
      <c r="O120" s="3844">
        <v>0</v>
      </c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77"/>
      <c r="B121" s="105" t="s">
        <v>800</v>
      </c>
      <c r="C121" s="472">
        <f t="shared" si="23"/>
        <v>12</v>
      </c>
      <c r="D121" s="473">
        <f t="shared" si="24"/>
        <v>9</v>
      </c>
      <c r="E121" s="1624">
        <f t="shared" si="24"/>
        <v>3</v>
      </c>
      <c r="F121" s="812">
        <v>3</v>
      </c>
      <c r="G121" s="811">
        <v>1</v>
      </c>
      <c r="H121" s="812">
        <v>6</v>
      </c>
      <c r="I121" s="811">
        <v>2</v>
      </c>
      <c r="J121" s="812">
        <v>0</v>
      </c>
      <c r="K121" s="811">
        <v>0</v>
      </c>
      <c r="L121" s="812">
        <v>0</v>
      </c>
      <c r="M121" s="811">
        <v>0</v>
      </c>
      <c r="N121" s="812">
        <v>0</v>
      </c>
      <c r="O121" s="811">
        <v>0</v>
      </c>
      <c r="CG121" s="3412"/>
      <c r="CH121" s="3412"/>
      <c r="CI121" s="3412"/>
      <c r="CJ121" s="3412"/>
    </row>
    <row r="122" spans="1:88" ht="16.350000000000001" customHeight="1" thickBot="1" x14ac:dyDescent="0.3">
      <c r="A122" s="4419"/>
      <c r="B122" s="3845" t="s">
        <v>801</v>
      </c>
      <c r="C122" s="3846">
        <f t="shared" si="23"/>
        <v>1</v>
      </c>
      <c r="D122" s="1514">
        <f t="shared" si="24"/>
        <v>0</v>
      </c>
      <c r="E122" s="3847">
        <f t="shared" si="24"/>
        <v>1</v>
      </c>
      <c r="F122" s="3848">
        <v>0</v>
      </c>
      <c r="G122" s="3849">
        <v>0</v>
      </c>
      <c r="H122" s="3848">
        <v>0</v>
      </c>
      <c r="I122" s="3849">
        <v>1</v>
      </c>
      <c r="J122" s="3848">
        <v>0</v>
      </c>
      <c r="K122" s="3849">
        <v>0</v>
      </c>
      <c r="L122" s="3848">
        <v>0</v>
      </c>
      <c r="M122" s="3849">
        <v>0</v>
      </c>
      <c r="N122" s="3848">
        <v>0</v>
      </c>
      <c r="O122" s="3849">
        <v>0</v>
      </c>
      <c r="CG122" s="3412"/>
      <c r="CH122" s="3412"/>
      <c r="CI122" s="3412"/>
      <c r="CJ122" s="3412"/>
    </row>
    <row r="123" spans="1:88" ht="16.350000000000001" customHeight="1" thickTop="1" x14ac:dyDescent="0.2">
      <c r="A123" s="4286" t="s">
        <v>802</v>
      </c>
      <c r="B123" s="112" t="s">
        <v>22</v>
      </c>
      <c r="C123" s="3280">
        <f t="shared" si="23"/>
        <v>0</v>
      </c>
      <c r="D123" s="3281">
        <f t="shared" si="24"/>
        <v>0</v>
      </c>
      <c r="E123" s="1600">
        <f t="shared" si="24"/>
        <v>0</v>
      </c>
      <c r="F123" s="3843">
        <v>0</v>
      </c>
      <c r="G123" s="3844">
        <v>0</v>
      </c>
      <c r="H123" s="3843">
        <v>0</v>
      </c>
      <c r="I123" s="3844">
        <v>0</v>
      </c>
      <c r="J123" s="3843">
        <v>0</v>
      </c>
      <c r="K123" s="3844">
        <v>0</v>
      </c>
      <c r="L123" s="3843">
        <v>0</v>
      </c>
      <c r="M123" s="3844">
        <v>0</v>
      </c>
      <c r="N123" s="3843">
        <v>0</v>
      </c>
      <c r="O123" s="3844">
        <v>0</v>
      </c>
      <c r="CG123" s="3412"/>
      <c r="CH123" s="3412"/>
      <c r="CI123" s="3412"/>
      <c r="CJ123" s="3412"/>
    </row>
    <row r="124" spans="1:88" ht="16.350000000000001" customHeight="1" x14ac:dyDescent="0.2">
      <c r="A124" s="4159"/>
      <c r="B124" s="112" t="s">
        <v>803</v>
      </c>
      <c r="C124" s="3280">
        <f t="shared" si="23"/>
        <v>2</v>
      </c>
      <c r="D124" s="3281">
        <f t="shared" si="24"/>
        <v>2</v>
      </c>
      <c r="E124" s="1600">
        <f t="shared" si="24"/>
        <v>0</v>
      </c>
      <c r="F124" s="3843">
        <v>2</v>
      </c>
      <c r="G124" s="3844">
        <v>0</v>
      </c>
      <c r="H124" s="3843">
        <v>0</v>
      </c>
      <c r="I124" s="3844">
        <v>0</v>
      </c>
      <c r="J124" s="3843">
        <v>0</v>
      </c>
      <c r="K124" s="3844">
        <v>0</v>
      </c>
      <c r="L124" s="3843">
        <v>0</v>
      </c>
      <c r="M124" s="3844">
        <v>0</v>
      </c>
      <c r="N124" s="3843">
        <v>0</v>
      </c>
      <c r="O124" s="3844">
        <v>0</v>
      </c>
      <c r="CG124" s="3412"/>
      <c r="CH124" s="3412"/>
      <c r="CI124" s="3412"/>
      <c r="CJ124" s="3412"/>
    </row>
    <row r="125" spans="1:88" ht="16.350000000000001" customHeight="1" x14ac:dyDescent="0.2">
      <c r="A125" s="4159"/>
      <c r="B125" s="151" t="s">
        <v>111</v>
      </c>
      <c r="C125" s="472">
        <f t="shared" si="23"/>
        <v>1</v>
      </c>
      <c r="D125" s="473">
        <f t="shared" si="24"/>
        <v>0</v>
      </c>
      <c r="E125" s="1624">
        <f t="shared" si="24"/>
        <v>1</v>
      </c>
      <c r="F125" s="812">
        <v>0</v>
      </c>
      <c r="G125" s="811">
        <v>0</v>
      </c>
      <c r="H125" s="812">
        <v>0</v>
      </c>
      <c r="I125" s="811">
        <v>1</v>
      </c>
      <c r="J125" s="812">
        <v>0</v>
      </c>
      <c r="K125" s="811">
        <v>0</v>
      </c>
      <c r="L125" s="812">
        <v>0</v>
      </c>
      <c r="M125" s="811">
        <v>0</v>
      </c>
      <c r="N125" s="812">
        <v>0</v>
      </c>
      <c r="O125" s="811">
        <v>0</v>
      </c>
      <c r="CG125" s="3412"/>
      <c r="CH125" s="3412"/>
      <c r="CI125" s="3412"/>
      <c r="CJ125" s="3412"/>
    </row>
    <row r="126" spans="1:88" ht="16.350000000000001" customHeight="1" x14ac:dyDescent="0.2">
      <c r="A126" s="4369"/>
      <c r="B126" s="870" t="s">
        <v>31</v>
      </c>
      <c r="C126" s="3253">
        <f t="shared" si="23"/>
        <v>13</v>
      </c>
      <c r="D126" s="3254">
        <f t="shared" si="24"/>
        <v>9</v>
      </c>
      <c r="E126" s="3255">
        <f t="shared" si="24"/>
        <v>4</v>
      </c>
      <c r="F126" s="810">
        <v>2</v>
      </c>
      <c r="G126" s="809">
        <v>2</v>
      </c>
      <c r="H126" s="810">
        <v>7</v>
      </c>
      <c r="I126" s="809">
        <v>2</v>
      </c>
      <c r="J126" s="810">
        <v>0</v>
      </c>
      <c r="K126" s="809">
        <v>0</v>
      </c>
      <c r="L126" s="810">
        <v>0</v>
      </c>
      <c r="M126" s="809">
        <v>0</v>
      </c>
      <c r="N126" s="810">
        <v>0</v>
      </c>
      <c r="O126" s="809">
        <v>0</v>
      </c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18842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algorithmName="SHA-512" hashValue="vKAdxMkFLl9ZeHx+u52C1s9yEU3W151hW9WWkqTYlGryQYkL1thaEcEjWL9U6wgSYw66OeUqqtcjCl+8k1bL2w==" saltValue="pzguEOAZCchf8guQgng7ig==" spinCount="100000"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showZeros="0" topLeftCell="A157" zoomScale="84" zoomScaleNormal="84" workbookViewId="0">
      <selection activeCell="I24" sqref="I24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62" t="s">
        <v>1199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49" t="s">
        <v>1091</v>
      </c>
      <c r="B9" s="4264"/>
      <c r="C9" s="4150" t="s">
        <v>1</v>
      </c>
      <c r="D9" s="4164" t="s">
        <v>60</v>
      </c>
      <c r="E9" s="4165"/>
      <c r="F9" s="4165"/>
      <c r="G9" s="4165"/>
      <c r="H9" s="4165"/>
      <c r="I9" s="4165"/>
      <c r="J9" s="4165"/>
      <c r="K9" s="4165"/>
      <c r="L9" s="4165"/>
      <c r="M9" s="4526"/>
      <c r="N9" s="4174" t="s">
        <v>1197</v>
      </c>
      <c r="O9" s="4150" t="s">
        <v>442</v>
      </c>
      <c r="P9" s="4150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0"/>
      <c r="B10" s="4427"/>
      <c r="C10" s="4151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76"/>
      <c r="O10" s="4151"/>
      <c r="P10" s="4151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547" t="s">
        <v>1196</v>
      </c>
      <c r="B11" s="4547"/>
      <c r="C11" s="1113">
        <f>SUM(D11:M11)</f>
        <v>6</v>
      </c>
      <c r="D11" s="896">
        <v>1</v>
      </c>
      <c r="E11" s="962">
        <v>0</v>
      </c>
      <c r="F11" s="962">
        <v>2</v>
      </c>
      <c r="G11" s="962">
        <v>1</v>
      </c>
      <c r="H11" s="962">
        <v>2</v>
      </c>
      <c r="I11" s="962">
        <v>0</v>
      </c>
      <c r="J11" s="962">
        <v>0</v>
      </c>
      <c r="K11" s="962">
        <v>0</v>
      </c>
      <c r="L11" s="1112">
        <v>0</v>
      </c>
      <c r="M11" s="963">
        <v>0</v>
      </c>
      <c r="N11" s="894">
        <v>0</v>
      </c>
      <c r="O11" s="961">
        <v>0</v>
      </c>
      <c r="P11" s="961">
        <v>0</v>
      </c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/>
      <c r="CB11" s="3472"/>
      <c r="CC11" s="3472"/>
      <c r="CD11" s="3472" t="str">
        <f>IF(CK11=1,"* Total Gestantes Ingresadas a control prenatal debe ser Mayor o Igual que el Total de Evaluaciones a Gestantes de REM A03 Sección B2. ","")</f>
        <v/>
      </c>
      <c r="CG11" s="3412">
        <v>0</v>
      </c>
      <c r="CH11" s="3473">
        <v>0</v>
      </c>
      <c r="CI11" s="3412">
        <v>0</v>
      </c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94" t="s">
        <v>1195</v>
      </c>
      <c r="B12" s="4294"/>
      <c r="C12" s="162">
        <f>SUM(D12:M12)</f>
        <v>3</v>
      </c>
      <c r="D12" s="125">
        <v>1</v>
      </c>
      <c r="E12" s="126">
        <v>0</v>
      </c>
      <c r="F12" s="126">
        <v>1</v>
      </c>
      <c r="G12" s="126">
        <v>0</v>
      </c>
      <c r="H12" s="126">
        <v>1</v>
      </c>
      <c r="I12" s="126">
        <v>0</v>
      </c>
      <c r="J12" s="126">
        <v>0</v>
      </c>
      <c r="K12" s="126">
        <v>0</v>
      </c>
      <c r="L12" s="197">
        <v>0</v>
      </c>
      <c r="M12" s="231">
        <v>0</v>
      </c>
      <c r="N12" s="165">
        <v>0</v>
      </c>
      <c r="O12" s="137">
        <v>0</v>
      </c>
      <c r="P12" s="137">
        <v>0</v>
      </c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228" t="s">
        <v>1194</v>
      </c>
      <c r="B13" s="4229"/>
      <c r="C13" s="162">
        <f>SUM(D13:M13)</f>
        <v>5</v>
      </c>
      <c r="D13" s="125">
        <v>1</v>
      </c>
      <c r="E13" s="126">
        <v>0</v>
      </c>
      <c r="F13" s="126">
        <v>2</v>
      </c>
      <c r="G13" s="126">
        <v>0</v>
      </c>
      <c r="H13" s="126">
        <v>2</v>
      </c>
      <c r="I13" s="126">
        <v>0</v>
      </c>
      <c r="J13" s="126">
        <v>0</v>
      </c>
      <c r="K13" s="126">
        <v>0</v>
      </c>
      <c r="L13" s="197">
        <v>0</v>
      </c>
      <c r="M13" s="231">
        <v>0</v>
      </c>
      <c r="N13" s="165">
        <v>0</v>
      </c>
      <c r="O13" s="137">
        <v>0</v>
      </c>
      <c r="P13" s="137">
        <v>0</v>
      </c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553" t="s">
        <v>1193</v>
      </c>
      <c r="B14" s="4554"/>
      <c r="C14" s="1111">
        <f>SUM(D14:M14)</f>
        <v>2</v>
      </c>
      <c r="D14" s="153">
        <v>1</v>
      </c>
      <c r="E14" s="130">
        <v>0</v>
      </c>
      <c r="F14" s="130">
        <v>1</v>
      </c>
      <c r="G14" s="130">
        <v>0</v>
      </c>
      <c r="H14" s="130">
        <v>0</v>
      </c>
      <c r="I14" s="130">
        <v>0</v>
      </c>
      <c r="J14" s="130">
        <v>0</v>
      </c>
      <c r="K14" s="130">
        <v>0</v>
      </c>
      <c r="L14" s="131">
        <v>0</v>
      </c>
      <c r="M14" s="321">
        <v>0</v>
      </c>
      <c r="N14" s="193">
        <v>0</v>
      </c>
      <c r="O14" s="154">
        <v>0</v>
      </c>
      <c r="P14" s="154">
        <v>0</v>
      </c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555" t="s">
        <v>1192</v>
      </c>
      <c r="B15" s="4556"/>
      <c r="C15" s="1110">
        <f>SUM(D15:M15)</f>
        <v>0</v>
      </c>
      <c r="D15" s="976">
        <v>0</v>
      </c>
      <c r="E15" s="1109">
        <v>0</v>
      </c>
      <c r="F15" s="1109">
        <v>0</v>
      </c>
      <c r="G15" s="1109">
        <v>0</v>
      </c>
      <c r="H15" s="1109">
        <v>0</v>
      </c>
      <c r="I15" s="1109">
        <v>0</v>
      </c>
      <c r="J15" s="1109">
        <v>0</v>
      </c>
      <c r="K15" s="1109">
        <v>0</v>
      </c>
      <c r="L15" s="1108">
        <v>0</v>
      </c>
      <c r="M15" s="1107">
        <v>0</v>
      </c>
      <c r="N15" s="693">
        <v>0</v>
      </c>
      <c r="O15" s="1069">
        <v>0</v>
      </c>
      <c r="P15" s="1069">
        <v>0</v>
      </c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73" t="s">
        <v>1190</v>
      </c>
      <c r="B17" s="4174"/>
      <c r="C17" s="4150" t="s">
        <v>1189</v>
      </c>
      <c r="D17" s="4150" t="s">
        <v>1188</v>
      </c>
      <c r="E17" s="4150" t="s">
        <v>442</v>
      </c>
      <c r="F17" s="4150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75"/>
      <c r="B18" s="4176"/>
      <c r="C18" s="4151"/>
      <c r="D18" s="4151"/>
      <c r="E18" s="4151"/>
      <c r="F18" s="4151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551" t="s">
        <v>1187</v>
      </c>
      <c r="B19" s="4552"/>
      <c r="C19" s="977">
        <v>0</v>
      </c>
      <c r="D19" s="977">
        <v>0</v>
      </c>
      <c r="E19" s="977">
        <v>0</v>
      </c>
      <c r="F19" s="977">
        <v>0</v>
      </c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557" t="s">
        <v>1186</v>
      </c>
      <c r="B20" s="4558"/>
      <c r="C20" s="104">
        <v>0</v>
      </c>
      <c r="D20" s="104">
        <v>0</v>
      </c>
      <c r="E20" s="104">
        <v>0</v>
      </c>
      <c r="F20" s="104">
        <v>0</v>
      </c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228" t="s">
        <v>1185</v>
      </c>
      <c r="B21" s="4229"/>
      <c r="C21" s="138">
        <v>0</v>
      </c>
      <c r="D21" s="138">
        <v>0</v>
      </c>
      <c r="E21" s="138">
        <v>0</v>
      </c>
      <c r="F21" s="138">
        <v>0</v>
      </c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228" t="s">
        <v>1184</v>
      </c>
      <c r="B22" s="4229"/>
      <c r="C22" s="138">
        <v>0</v>
      </c>
      <c r="D22" s="138">
        <v>0</v>
      </c>
      <c r="E22" s="138">
        <v>0</v>
      </c>
      <c r="F22" s="138">
        <v>0</v>
      </c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540" t="s">
        <v>1183</v>
      </c>
      <c r="B23" s="4541"/>
      <c r="C23" s="138">
        <v>0</v>
      </c>
      <c r="D23" s="138">
        <v>0</v>
      </c>
      <c r="E23" s="138">
        <v>0</v>
      </c>
      <c r="F23" s="138">
        <v>0</v>
      </c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540" t="s">
        <v>996</v>
      </c>
      <c r="B24" s="4541"/>
      <c r="C24" s="138">
        <v>0</v>
      </c>
      <c r="D24" s="138">
        <v>0</v>
      </c>
      <c r="E24" s="138">
        <v>0</v>
      </c>
      <c r="F24" s="138">
        <v>0</v>
      </c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540" t="s">
        <v>1182</v>
      </c>
      <c r="B25" s="4541"/>
      <c r="C25" s="138">
        <v>0</v>
      </c>
      <c r="D25" s="138">
        <v>0</v>
      </c>
      <c r="E25" s="138">
        <v>0</v>
      </c>
      <c r="F25" s="138">
        <v>0</v>
      </c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540" t="s">
        <v>292</v>
      </c>
      <c r="B26" s="4541"/>
      <c r="C26" s="138">
        <v>0</v>
      </c>
      <c r="D26" s="138">
        <v>0</v>
      </c>
      <c r="E26" s="138">
        <v>0</v>
      </c>
      <c r="F26" s="138">
        <v>0</v>
      </c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540" t="s">
        <v>1181</v>
      </c>
      <c r="B27" s="4541"/>
      <c r="C27" s="138">
        <v>0</v>
      </c>
      <c r="D27" s="138">
        <v>0</v>
      </c>
      <c r="E27" s="138">
        <v>0</v>
      </c>
      <c r="F27" s="138">
        <v>0</v>
      </c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540" t="s">
        <v>1180</v>
      </c>
      <c r="B28" s="4541"/>
      <c r="C28" s="138">
        <v>0</v>
      </c>
      <c r="D28" s="138">
        <v>0</v>
      </c>
      <c r="E28" s="138">
        <v>0</v>
      </c>
      <c r="F28" s="138">
        <v>0</v>
      </c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563" t="s">
        <v>1179</v>
      </c>
      <c r="B29" s="4564"/>
      <c r="C29" s="98">
        <v>0</v>
      </c>
      <c r="D29" s="98">
        <v>0</v>
      </c>
      <c r="E29" s="98">
        <v>0</v>
      </c>
      <c r="F29" s="98">
        <v>0</v>
      </c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49" t="s">
        <v>1177</v>
      </c>
      <c r="B31" s="4264"/>
      <c r="C31" s="4150" t="s">
        <v>1</v>
      </c>
      <c r="D31" s="4164" t="s">
        <v>60</v>
      </c>
      <c r="E31" s="4165"/>
      <c r="F31" s="4165"/>
      <c r="G31" s="4165"/>
      <c r="H31" s="4165"/>
      <c r="I31" s="4165"/>
      <c r="J31" s="4165"/>
      <c r="K31" s="4165"/>
      <c r="L31" s="4165"/>
      <c r="M31" s="4165"/>
      <c r="N31" s="4166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0"/>
      <c r="B32" s="4427"/>
      <c r="C32" s="4151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90" t="s">
        <v>1174</v>
      </c>
      <c r="B33" s="4490"/>
      <c r="C33" s="1085">
        <f t="shared" ref="C33:C52" si="1">SUM(D33:M33)</f>
        <v>11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0</v>
      </c>
      <c r="G33" s="979">
        <f t="shared" si="2"/>
        <v>5</v>
      </c>
      <c r="H33" s="979">
        <f t="shared" si="2"/>
        <v>3</v>
      </c>
      <c r="I33" s="979">
        <f t="shared" si="2"/>
        <v>1</v>
      </c>
      <c r="J33" s="979">
        <f t="shared" si="2"/>
        <v>2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548" t="s">
        <v>1173</v>
      </c>
      <c r="B34" s="4549"/>
      <c r="C34" s="1040">
        <f t="shared" si="1"/>
        <v>0</v>
      </c>
      <c r="D34" s="896">
        <v>0</v>
      </c>
      <c r="E34" s="962">
        <v>0</v>
      </c>
      <c r="F34" s="962">
        <v>0</v>
      </c>
      <c r="G34" s="962">
        <v>0</v>
      </c>
      <c r="H34" s="962">
        <v>0</v>
      </c>
      <c r="I34" s="962">
        <v>0</v>
      </c>
      <c r="J34" s="962">
        <v>0</v>
      </c>
      <c r="K34" s="962">
        <v>0</v>
      </c>
      <c r="L34" s="962">
        <v>0</v>
      </c>
      <c r="M34" s="963">
        <v>0</v>
      </c>
      <c r="N34" s="894">
        <v>0</v>
      </c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550" t="s">
        <v>1172</v>
      </c>
      <c r="B35" s="4305"/>
      <c r="C35" s="93">
        <f t="shared" si="1"/>
        <v>0</v>
      </c>
      <c r="D35" s="140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5">
        <v>0</v>
      </c>
      <c r="L35" s="95">
        <v>0</v>
      </c>
      <c r="M35" s="232">
        <v>0</v>
      </c>
      <c r="N35" s="142">
        <v>0</v>
      </c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50" t="s">
        <v>1171</v>
      </c>
      <c r="B36" s="1090" t="s">
        <v>1170</v>
      </c>
      <c r="C36" s="1040">
        <f t="shared" si="1"/>
        <v>0</v>
      </c>
      <c r="D36" s="896">
        <v>0</v>
      </c>
      <c r="E36" s="962">
        <v>0</v>
      </c>
      <c r="F36" s="962">
        <v>0</v>
      </c>
      <c r="G36" s="962">
        <v>0</v>
      </c>
      <c r="H36" s="962">
        <v>0</v>
      </c>
      <c r="I36" s="962">
        <v>0</v>
      </c>
      <c r="J36" s="962">
        <v>0</v>
      </c>
      <c r="K36" s="962">
        <v>0</v>
      </c>
      <c r="L36" s="962">
        <v>0</v>
      </c>
      <c r="M36" s="963">
        <v>0</v>
      </c>
      <c r="N36" s="894">
        <v>0</v>
      </c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59"/>
      <c r="B37" s="1098" t="s">
        <v>1169</v>
      </c>
      <c r="C37" s="124">
        <f t="shared" si="1"/>
        <v>2</v>
      </c>
      <c r="D37" s="125">
        <v>0</v>
      </c>
      <c r="E37" s="126">
        <v>0</v>
      </c>
      <c r="F37" s="126">
        <v>0</v>
      </c>
      <c r="G37" s="126">
        <v>1</v>
      </c>
      <c r="H37" s="126">
        <v>1</v>
      </c>
      <c r="I37" s="126">
        <v>0</v>
      </c>
      <c r="J37" s="126">
        <v>0</v>
      </c>
      <c r="K37" s="126">
        <v>0</v>
      </c>
      <c r="L37" s="126">
        <v>0</v>
      </c>
      <c r="M37" s="231">
        <v>0</v>
      </c>
      <c r="N37" s="165">
        <v>0</v>
      </c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59"/>
      <c r="B38" s="1098" t="s">
        <v>1168</v>
      </c>
      <c r="C38" s="124">
        <f t="shared" si="1"/>
        <v>4</v>
      </c>
      <c r="D38" s="125">
        <v>0</v>
      </c>
      <c r="E38" s="126">
        <v>0</v>
      </c>
      <c r="F38" s="126">
        <v>0</v>
      </c>
      <c r="G38" s="126">
        <v>1</v>
      </c>
      <c r="H38" s="126">
        <v>1</v>
      </c>
      <c r="I38" s="126">
        <v>1</v>
      </c>
      <c r="J38" s="126">
        <v>1</v>
      </c>
      <c r="K38" s="126">
        <v>0</v>
      </c>
      <c r="L38" s="126">
        <v>0</v>
      </c>
      <c r="M38" s="231">
        <v>0</v>
      </c>
      <c r="N38" s="165">
        <v>0</v>
      </c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59"/>
      <c r="B39" s="1098" t="s">
        <v>1167</v>
      </c>
      <c r="C39" s="124">
        <f t="shared" si="1"/>
        <v>5</v>
      </c>
      <c r="D39" s="125">
        <v>0</v>
      </c>
      <c r="E39" s="126">
        <v>0</v>
      </c>
      <c r="F39" s="126">
        <v>0</v>
      </c>
      <c r="G39" s="126">
        <v>3</v>
      </c>
      <c r="H39" s="126">
        <v>1</v>
      </c>
      <c r="I39" s="126">
        <v>0</v>
      </c>
      <c r="J39" s="126">
        <v>1</v>
      </c>
      <c r="K39" s="126">
        <v>0</v>
      </c>
      <c r="L39" s="126">
        <v>0</v>
      </c>
      <c r="M39" s="231">
        <v>0</v>
      </c>
      <c r="N39" s="165">
        <v>0</v>
      </c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59"/>
      <c r="B40" s="1098" t="s">
        <v>1166</v>
      </c>
      <c r="C40" s="124">
        <f t="shared" si="1"/>
        <v>0</v>
      </c>
      <c r="D40" s="125">
        <v>0</v>
      </c>
      <c r="E40" s="126">
        <v>0</v>
      </c>
      <c r="F40" s="126">
        <v>0</v>
      </c>
      <c r="G40" s="126">
        <v>0</v>
      </c>
      <c r="H40" s="126">
        <v>0</v>
      </c>
      <c r="I40" s="126">
        <v>0</v>
      </c>
      <c r="J40" s="126">
        <v>0</v>
      </c>
      <c r="K40" s="126">
        <v>0</v>
      </c>
      <c r="L40" s="126">
        <v>0</v>
      </c>
      <c r="M40" s="231">
        <v>0</v>
      </c>
      <c r="N40" s="165">
        <v>0</v>
      </c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51"/>
      <c r="B41" s="1096" t="s">
        <v>1165</v>
      </c>
      <c r="C41" s="698">
        <f t="shared" si="1"/>
        <v>0</v>
      </c>
      <c r="D41" s="430">
        <v>0</v>
      </c>
      <c r="E41" s="728">
        <v>0</v>
      </c>
      <c r="F41" s="728">
        <v>0</v>
      </c>
      <c r="G41" s="728">
        <v>0</v>
      </c>
      <c r="H41" s="728">
        <v>0</v>
      </c>
      <c r="I41" s="728">
        <v>0</v>
      </c>
      <c r="J41" s="728">
        <v>0</v>
      </c>
      <c r="K41" s="728">
        <v>0</v>
      </c>
      <c r="L41" s="728">
        <v>0</v>
      </c>
      <c r="M41" s="444">
        <v>0</v>
      </c>
      <c r="N41" s="493">
        <v>0</v>
      </c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50" t="s">
        <v>1164</v>
      </c>
      <c r="B42" s="1097" t="s">
        <v>77</v>
      </c>
      <c r="C42" s="1040">
        <f t="shared" si="1"/>
        <v>0</v>
      </c>
      <c r="D42" s="896">
        <v>0</v>
      </c>
      <c r="E42" s="962">
        <v>0</v>
      </c>
      <c r="F42" s="962">
        <v>0</v>
      </c>
      <c r="G42" s="962">
        <v>0</v>
      </c>
      <c r="H42" s="962">
        <v>0</v>
      </c>
      <c r="I42" s="962">
        <v>0</v>
      </c>
      <c r="J42" s="962">
        <v>0</v>
      </c>
      <c r="K42" s="962">
        <v>0</v>
      </c>
      <c r="L42" s="962">
        <v>0</v>
      </c>
      <c r="M42" s="963">
        <v>0</v>
      </c>
      <c r="N42" s="894">
        <v>0</v>
      </c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51"/>
      <c r="B43" s="1096" t="s">
        <v>20</v>
      </c>
      <c r="C43" s="93">
        <f t="shared" si="1"/>
        <v>0</v>
      </c>
      <c r="D43" s="140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5">
        <v>0</v>
      </c>
      <c r="L43" s="95">
        <v>0</v>
      </c>
      <c r="M43" s="232">
        <v>0</v>
      </c>
      <c r="N43" s="142">
        <v>0</v>
      </c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463" t="s">
        <v>1163</v>
      </c>
      <c r="B44" s="1095" t="s">
        <v>77</v>
      </c>
      <c r="C44" s="1040">
        <f t="shared" si="1"/>
        <v>0</v>
      </c>
      <c r="D44" s="896">
        <v>0</v>
      </c>
      <c r="E44" s="962">
        <v>0</v>
      </c>
      <c r="F44" s="962">
        <v>0</v>
      </c>
      <c r="G44" s="962">
        <v>0</v>
      </c>
      <c r="H44" s="962">
        <v>0</v>
      </c>
      <c r="I44" s="962">
        <v>0</v>
      </c>
      <c r="J44" s="962">
        <v>0</v>
      </c>
      <c r="K44" s="962">
        <v>0</v>
      </c>
      <c r="L44" s="962">
        <v>0</v>
      </c>
      <c r="M44" s="963">
        <v>0</v>
      </c>
      <c r="N44" s="894">
        <v>0</v>
      </c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464"/>
      <c r="B45" s="1094" t="s">
        <v>20</v>
      </c>
      <c r="C45" s="1025">
        <f t="shared" si="1"/>
        <v>0</v>
      </c>
      <c r="D45" s="884">
        <v>0</v>
      </c>
      <c r="E45" s="1093">
        <v>0</v>
      </c>
      <c r="F45" s="1093">
        <v>0</v>
      </c>
      <c r="G45" s="1093">
        <v>0</v>
      </c>
      <c r="H45" s="1093">
        <v>0</v>
      </c>
      <c r="I45" s="1093">
        <v>0</v>
      </c>
      <c r="J45" s="1093">
        <v>0</v>
      </c>
      <c r="K45" s="1093">
        <v>0</v>
      </c>
      <c r="L45" s="1093">
        <v>0</v>
      </c>
      <c r="M45" s="1092">
        <v>0</v>
      </c>
      <c r="N45" s="879">
        <v>0</v>
      </c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538" t="s">
        <v>1162</v>
      </c>
      <c r="B46" s="4539"/>
      <c r="C46" s="99">
        <f t="shared" si="1"/>
        <v>0</v>
      </c>
      <c r="D46" s="144">
        <v>0</v>
      </c>
      <c r="E46" s="90">
        <v>0</v>
      </c>
      <c r="F46" s="90">
        <v>0</v>
      </c>
      <c r="G46" s="90">
        <v>0</v>
      </c>
      <c r="H46" s="90">
        <v>0</v>
      </c>
      <c r="I46" s="90">
        <v>0</v>
      </c>
      <c r="J46" s="90">
        <v>0</v>
      </c>
      <c r="K46" s="90">
        <v>0</v>
      </c>
      <c r="L46" s="90">
        <v>0</v>
      </c>
      <c r="M46" s="230">
        <v>0</v>
      </c>
      <c r="N46" s="164">
        <v>0</v>
      </c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68" t="s">
        <v>1161</v>
      </c>
      <c r="B47" s="4469"/>
      <c r="C47" s="698">
        <f t="shared" si="1"/>
        <v>0</v>
      </c>
      <c r="D47" s="430">
        <v>0</v>
      </c>
      <c r="E47" s="728">
        <v>0</v>
      </c>
      <c r="F47" s="728">
        <v>0</v>
      </c>
      <c r="G47" s="728">
        <v>0</v>
      </c>
      <c r="H47" s="728">
        <v>0</v>
      </c>
      <c r="I47" s="728">
        <v>0</v>
      </c>
      <c r="J47" s="728">
        <v>0</v>
      </c>
      <c r="K47" s="728">
        <v>0</v>
      </c>
      <c r="L47" s="728">
        <v>0</v>
      </c>
      <c r="M47" s="444">
        <v>0</v>
      </c>
      <c r="N47" s="493">
        <v>0</v>
      </c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543" t="s">
        <v>1160</v>
      </c>
      <c r="B48" s="1090" t="s">
        <v>77</v>
      </c>
      <c r="C48" s="1040">
        <f t="shared" si="1"/>
        <v>0</v>
      </c>
      <c r="D48" s="896">
        <v>0</v>
      </c>
      <c r="E48" s="962">
        <v>0</v>
      </c>
      <c r="F48" s="962">
        <v>0</v>
      </c>
      <c r="G48" s="962">
        <v>0</v>
      </c>
      <c r="H48" s="962">
        <v>0</v>
      </c>
      <c r="I48" s="962">
        <v>0</v>
      </c>
      <c r="J48" s="962">
        <v>0</v>
      </c>
      <c r="K48" s="962">
        <v>0</v>
      </c>
      <c r="L48" s="962">
        <v>0</v>
      </c>
      <c r="M48" s="963">
        <v>0</v>
      </c>
      <c r="N48" s="894">
        <v>0</v>
      </c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544"/>
      <c r="B49" s="1091" t="s">
        <v>20</v>
      </c>
      <c r="C49" s="698">
        <f t="shared" si="1"/>
        <v>0</v>
      </c>
      <c r="D49" s="430">
        <v>0</v>
      </c>
      <c r="E49" s="728">
        <v>0</v>
      </c>
      <c r="F49" s="728">
        <v>0</v>
      </c>
      <c r="G49" s="728">
        <v>0</v>
      </c>
      <c r="H49" s="728">
        <v>0</v>
      </c>
      <c r="I49" s="728">
        <v>0</v>
      </c>
      <c r="J49" s="728">
        <v>0</v>
      </c>
      <c r="K49" s="728">
        <v>0</v>
      </c>
      <c r="L49" s="728">
        <v>0</v>
      </c>
      <c r="M49" s="444">
        <v>0</v>
      </c>
      <c r="N49" s="493">
        <v>0</v>
      </c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543" t="s">
        <v>1159</v>
      </c>
      <c r="B50" s="1090" t="s">
        <v>77</v>
      </c>
      <c r="C50" s="1040">
        <f t="shared" si="1"/>
        <v>0</v>
      </c>
      <c r="D50" s="896">
        <v>0</v>
      </c>
      <c r="E50" s="962">
        <v>0</v>
      </c>
      <c r="F50" s="962">
        <v>0</v>
      </c>
      <c r="G50" s="962">
        <v>0</v>
      </c>
      <c r="H50" s="962">
        <v>0</v>
      </c>
      <c r="I50" s="962">
        <v>0</v>
      </c>
      <c r="J50" s="962">
        <v>0</v>
      </c>
      <c r="K50" s="962">
        <v>0</v>
      </c>
      <c r="L50" s="962">
        <v>0</v>
      </c>
      <c r="M50" s="963">
        <v>0</v>
      </c>
      <c r="N50" s="894">
        <v>0</v>
      </c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544"/>
      <c r="B51" s="1088" t="s">
        <v>20</v>
      </c>
      <c r="C51" s="698">
        <f t="shared" si="1"/>
        <v>0</v>
      </c>
      <c r="D51" s="430">
        <v>0</v>
      </c>
      <c r="E51" s="728">
        <v>0</v>
      </c>
      <c r="F51" s="728">
        <v>0</v>
      </c>
      <c r="G51" s="728">
        <v>0</v>
      </c>
      <c r="H51" s="728">
        <v>0</v>
      </c>
      <c r="I51" s="728">
        <v>0</v>
      </c>
      <c r="J51" s="728">
        <v>0</v>
      </c>
      <c r="K51" s="728">
        <v>0</v>
      </c>
      <c r="L51" s="728">
        <v>0</v>
      </c>
      <c r="M51" s="444">
        <v>0</v>
      </c>
      <c r="N51" s="493">
        <v>0</v>
      </c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545" t="s">
        <v>1158</v>
      </c>
      <c r="B52" s="4546"/>
      <c r="C52" s="698">
        <f t="shared" si="1"/>
        <v>0</v>
      </c>
      <c r="D52" s="430">
        <v>0</v>
      </c>
      <c r="E52" s="728">
        <v>0</v>
      </c>
      <c r="F52" s="728">
        <v>0</v>
      </c>
      <c r="G52" s="728">
        <v>0</v>
      </c>
      <c r="H52" s="728">
        <v>0</v>
      </c>
      <c r="I52" s="728">
        <v>0</v>
      </c>
      <c r="J52" s="728">
        <v>0</v>
      </c>
      <c r="K52" s="728">
        <v>0</v>
      </c>
      <c r="L52" s="728">
        <v>0</v>
      </c>
      <c r="M52" s="444">
        <v>0</v>
      </c>
      <c r="N52" s="493">
        <v>0</v>
      </c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>
        <v>0</v>
      </c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64" t="s">
        <v>1155</v>
      </c>
      <c r="B57" s="4166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68" t="s">
        <v>1152</v>
      </c>
      <c r="B58" s="4469"/>
      <c r="C58" s="1085">
        <f>SUM(D58:E58)</f>
        <v>11</v>
      </c>
      <c r="D58" s="976">
        <v>5</v>
      </c>
      <c r="E58" s="693">
        <v>6</v>
      </c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73" t="s">
        <v>1144</v>
      </c>
      <c r="B60" s="4174"/>
      <c r="C60" s="4173" t="s">
        <v>1143</v>
      </c>
      <c r="D60" s="4160"/>
      <c r="E60" s="4174"/>
      <c r="F60" s="4239" t="s">
        <v>1150</v>
      </c>
      <c r="G60" s="4241"/>
      <c r="H60" s="4241"/>
      <c r="I60" s="4241"/>
      <c r="J60" s="4241"/>
      <c r="K60" s="4241"/>
      <c r="L60" s="4241"/>
      <c r="M60" s="4241"/>
      <c r="N60" s="4241"/>
      <c r="O60" s="4241"/>
      <c r="P60" s="4241"/>
      <c r="Q60" s="4240"/>
      <c r="R60" s="4152" t="s">
        <v>1149</v>
      </c>
      <c r="S60" s="4156"/>
      <c r="T60" s="4152" t="s">
        <v>1148</v>
      </c>
      <c r="U60" s="4542"/>
      <c r="V60" s="4438" t="s">
        <v>81</v>
      </c>
      <c r="W60" s="4438"/>
      <c r="X60" s="4318" t="s">
        <v>1133</v>
      </c>
      <c r="Y60" s="4439" t="s">
        <v>2401</v>
      </c>
      <c r="Z60" s="4440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77"/>
      <c r="B61" s="4179"/>
      <c r="C61" s="4175"/>
      <c r="D61" s="4161"/>
      <c r="E61" s="4176"/>
      <c r="F61" s="4152" t="s">
        <v>1140</v>
      </c>
      <c r="G61" s="4156"/>
      <c r="H61" s="4152" t="s">
        <v>1139</v>
      </c>
      <c r="I61" s="4156"/>
      <c r="J61" s="4152" t="s">
        <v>1138</v>
      </c>
      <c r="K61" s="4156"/>
      <c r="L61" s="4152" t="s">
        <v>1137</v>
      </c>
      <c r="M61" s="4156"/>
      <c r="N61" s="4152" t="s">
        <v>1136</v>
      </c>
      <c r="O61" s="4156"/>
      <c r="P61" s="4152" t="s">
        <v>1135</v>
      </c>
      <c r="Q61" s="4156"/>
      <c r="R61" s="4152" t="s">
        <v>1147</v>
      </c>
      <c r="S61" s="4156"/>
      <c r="T61" s="4152" t="s">
        <v>1146</v>
      </c>
      <c r="U61" s="4542"/>
      <c r="V61" s="4318" t="s">
        <v>1134</v>
      </c>
      <c r="W61" s="4318"/>
      <c r="X61" s="4318"/>
      <c r="Y61" s="4441"/>
      <c r="Z61" s="4442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75"/>
      <c r="B62" s="4176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318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83" t="s">
        <v>1128</v>
      </c>
      <c r="B63" s="4484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>
        <v>0</v>
      </c>
      <c r="G63" s="894">
        <v>0</v>
      </c>
      <c r="H63" s="896">
        <v>0</v>
      </c>
      <c r="I63" s="894">
        <v>0</v>
      </c>
      <c r="J63" s="896">
        <v>0</v>
      </c>
      <c r="K63" s="894">
        <v>0</v>
      </c>
      <c r="L63" s="896">
        <v>0</v>
      </c>
      <c r="M63" s="894">
        <v>0</v>
      </c>
      <c r="N63" s="896">
        <v>0</v>
      </c>
      <c r="O63" s="894">
        <v>0</v>
      </c>
      <c r="P63" s="896">
        <v>0</v>
      </c>
      <c r="Q63" s="894">
        <v>0</v>
      </c>
      <c r="R63" s="896">
        <v>0</v>
      </c>
      <c r="S63" s="894">
        <v>0</v>
      </c>
      <c r="T63" s="896">
        <v>0</v>
      </c>
      <c r="U63" s="1063">
        <v>0</v>
      </c>
      <c r="V63" s="897">
        <v>0</v>
      </c>
      <c r="W63" s="896">
        <v>0</v>
      </c>
      <c r="X63" s="1082">
        <v>0</v>
      </c>
      <c r="Y63" s="1082">
        <v>0</v>
      </c>
      <c r="Z63" s="895">
        <v>0</v>
      </c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336" t="s">
        <v>881</v>
      </c>
      <c r="B64" s="4337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>
        <v>0</v>
      </c>
      <c r="G64" s="165">
        <v>0</v>
      </c>
      <c r="H64" s="125">
        <v>0</v>
      </c>
      <c r="I64" s="165">
        <v>0</v>
      </c>
      <c r="J64" s="125">
        <v>0</v>
      </c>
      <c r="K64" s="165">
        <v>0</v>
      </c>
      <c r="L64" s="125">
        <v>0</v>
      </c>
      <c r="M64" s="165">
        <v>0</v>
      </c>
      <c r="N64" s="125">
        <v>0</v>
      </c>
      <c r="O64" s="165">
        <v>0</v>
      </c>
      <c r="P64" s="125">
        <v>0</v>
      </c>
      <c r="Q64" s="165">
        <v>0</v>
      </c>
      <c r="R64" s="125">
        <v>0</v>
      </c>
      <c r="S64" s="165">
        <v>0</v>
      </c>
      <c r="T64" s="125">
        <v>0</v>
      </c>
      <c r="U64" s="286">
        <v>0</v>
      </c>
      <c r="V64" s="152">
        <v>0</v>
      </c>
      <c r="W64" s="125">
        <v>0</v>
      </c>
      <c r="X64" s="184">
        <v>0</v>
      </c>
      <c r="Y64" s="184">
        <v>0</v>
      </c>
      <c r="Z64" s="138">
        <v>0</v>
      </c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336" t="s">
        <v>1127</v>
      </c>
      <c r="B65" s="4337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>
        <v>0</v>
      </c>
      <c r="G65" s="165">
        <v>0</v>
      </c>
      <c r="H65" s="125">
        <v>0</v>
      </c>
      <c r="I65" s="165">
        <v>0</v>
      </c>
      <c r="J65" s="125">
        <v>0</v>
      </c>
      <c r="K65" s="165">
        <v>0</v>
      </c>
      <c r="L65" s="125">
        <v>0</v>
      </c>
      <c r="M65" s="165">
        <v>0</v>
      </c>
      <c r="N65" s="125">
        <v>0</v>
      </c>
      <c r="O65" s="165">
        <v>0</v>
      </c>
      <c r="P65" s="125">
        <v>0</v>
      </c>
      <c r="Q65" s="165">
        <v>0</v>
      </c>
      <c r="R65" s="125">
        <v>0</v>
      </c>
      <c r="S65" s="165">
        <v>0</v>
      </c>
      <c r="T65" s="125">
        <v>0</v>
      </c>
      <c r="U65" s="286">
        <v>0</v>
      </c>
      <c r="V65" s="152">
        <v>0</v>
      </c>
      <c r="W65" s="125">
        <v>0</v>
      </c>
      <c r="X65" s="184">
        <v>0</v>
      </c>
      <c r="Y65" s="184">
        <v>0</v>
      </c>
      <c r="Z65" s="138">
        <v>0</v>
      </c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326" t="s">
        <v>1126</v>
      </c>
      <c r="B66" s="4327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>
        <v>0</v>
      </c>
      <c r="G66" s="142">
        <v>0</v>
      </c>
      <c r="H66" s="140">
        <v>0</v>
      </c>
      <c r="I66" s="142">
        <v>0</v>
      </c>
      <c r="J66" s="140">
        <v>0</v>
      </c>
      <c r="K66" s="142">
        <v>0</v>
      </c>
      <c r="L66" s="140">
        <v>0</v>
      </c>
      <c r="M66" s="142">
        <v>0</v>
      </c>
      <c r="N66" s="140">
        <v>0</v>
      </c>
      <c r="O66" s="142">
        <v>0</v>
      </c>
      <c r="P66" s="140">
        <v>0</v>
      </c>
      <c r="Q66" s="142">
        <v>0</v>
      </c>
      <c r="R66" s="140">
        <v>0</v>
      </c>
      <c r="S66" s="142">
        <v>0</v>
      </c>
      <c r="T66" s="140">
        <v>0</v>
      </c>
      <c r="U66" s="307">
        <v>0</v>
      </c>
      <c r="V66" s="117">
        <v>0</v>
      </c>
      <c r="W66" s="140">
        <v>0</v>
      </c>
      <c r="X66" s="186">
        <v>0</v>
      </c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73" t="s">
        <v>1144</v>
      </c>
      <c r="B68" s="4174"/>
      <c r="C68" s="4173" t="s">
        <v>1143</v>
      </c>
      <c r="D68" s="4160"/>
      <c r="E68" s="4174"/>
      <c r="F68" s="4239" t="s">
        <v>1142</v>
      </c>
      <c r="G68" s="4241"/>
      <c r="H68" s="4241"/>
      <c r="I68" s="4241"/>
      <c r="J68" s="4241"/>
      <c r="K68" s="4241"/>
      <c r="L68" s="4241"/>
      <c r="M68" s="4241"/>
      <c r="N68" s="4241"/>
      <c r="O68" s="4241"/>
      <c r="P68" s="4241"/>
      <c r="Q68" s="4480"/>
      <c r="R68" s="4478" t="s">
        <v>1141</v>
      </c>
      <c r="S68" s="4479"/>
      <c r="T68" s="4479"/>
      <c r="U68" s="4479"/>
      <c r="V68" s="4168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77"/>
      <c r="B69" s="4179"/>
      <c r="C69" s="4175"/>
      <c r="D69" s="4161"/>
      <c r="E69" s="4176"/>
      <c r="F69" s="4152" t="s">
        <v>1140</v>
      </c>
      <c r="G69" s="4156"/>
      <c r="H69" s="4152" t="s">
        <v>1139</v>
      </c>
      <c r="I69" s="4156"/>
      <c r="J69" s="4152" t="s">
        <v>1138</v>
      </c>
      <c r="K69" s="4156"/>
      <c r="L69" s="4152" t="s">
        <v>1137</v>
      </c>
      <c r="M69" s="4156"/>
      <c r="N69" s="4152" t="s">
        <v>1136</v>
      </c>
      <c r="O69" s="4156"/>
      <c r="P69" s="4152" t="s">
        <v>1135</v>
      </c>
      <c r="Q69" s="4473"/>
      <c r="R69" s="4153" t="s">
        <v>1134</v>
      </c>
      <c r="S69" s="4156"/>
      <c r="T69" s="4150" t="s">
        <v>1133</v>
      </c>
      <c r="U69" s="4152" t="s">
        <v>1132</v>
      </c>
      <c r="V69" s="4156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75"/>
      <c r="B70" s="4176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51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83" t="s">
        <v>1128</v>
      </c>
      <c r="B71" s="4484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>
        <v>0</v>
      </c>
      <c r="G71" s="894">
        <v>0</v>
      </c>
      <c r="H71" s="896">
        <v>0</v>
      </c>
      <c r="I71" s="894">
        <v>0</v>
      </c>
      <c r="J71" s="896">
        <v>0</v>
      </c>
      <c r="K71" s="894">
        <v>0</v>
      </c>
      <c r="L71" s="896">
        <v>0</v>
      </c>
      <c r="M71" s="894">
        <v>0</v>
      </c>
      <c r="N71" s="896">
        <v>0</v>
      </c>
      <c r="O71" s="894">
        <v>0</v>
      </c>
      <c r="P71" s="896">
        <v>0</v>
      </c>
      <c r="Q71" s="1063">
        <v>0</v>
      </c>
      <c r="R71" s="897">
        <v>0</v>
      </c>
      <c r="S71" s="896">
        <v>0</v>
      </c>
      <c r="T71" s="1082">
        <v>0</v>
      </c>
      <c r="U71" s="1082">
        <v>0</v>
      </c>
      <c r="V71" s="895">
        <v>0</v>
      </c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336" t="s">
        <v>881</v>
      </c>
      <c r="B72" s="4337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>
        <v>0</v>
      </c>
      <c r="G72" s="165">
        <v>0</v>
      </c>
      <c r="H72" s="125">
        <v>0</v>
      </c>
      <c r="I72" s="165">
        <v>0</v>
      </c>
      <c r="J72" s="125">
        <v>0</v>
      </c>
      <c r="K72" s="165">
        <v>0</v>
      </c>
      <c r="L72" s="125">
        <v>0</v>
      </c>
      <c r="M72" s="165">
        <v>0</v>
      </c>
      <c r="N72" s="125">
        <v>0</v>
      </c>
      <c r="O72" s="165">
        <v>0</v>
      </c>
      <c r="P72" s="125">
        <v>0</v>
      </c>
      <c r="Q72" s="286">
        <v>0</v>
      </c>
      <c r="R72" s="152">
        <v>0</v>
      </c>
      <c r="S72" s="125">
        <v>0</v>
      </c>
      <c r="T72" s="184">
        <v>0</v>
      </c>
      <c r="U72" s="184">
        <v>0</v>
      </c>
      <c r="V72" s="138">
        <v>0</v>
      </c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336" t="s">
        <v>1127</v>
      </c>
      <c r="B73" s="4337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>
        <v>0</v>
      </c>
      <c r="G73" s="165">
        <v>0</v>
      </c>
      <c r="H73" s="125">
        <v>0</v>
      </c>
      <c r="I73" s="165">
        <v>0</v>
      </c>
      <c r="J73" s="125">
        <v>0</v>
      </c>
      <c r="K73" s="165">
        <v>0</v>
      </c>
      <c r="L73" s="125">
        <v>0</v>
      </c>
      <c r="M73" s="165">
        <v>0</v>
      </c>
      <c r="N73" s="125">
        <v>0</v>
      </c>
      <c r="O73" s="165">
        <v>0</v>
      </c>
      <c r="P73" s="125">
        <v>0</v>
      </c>
      <c r="Q73" s="286">
        <v>0</v>
      </c>
      <c r="R73" s="152">
        <v>0</v>
      </c>
      <c r="S73" s="125">
        <v>0</v>
      </c>
      <c r="T73" s="184">
        <v>0</v>
      </c>
      <c r="U73" s="184">
        <v>0</v>
      </c>
      <c r="V73" s="138">
        <v>0</v>
      </c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326" t="s">
        <v>1126</v>
      </c>
      <c r="B74" s="4327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>
        <v>0</v>
      </c>
      <c r="G74" s="142">
        <v>0</v>
      </c>
      <c r="H74" s="140">
        <v>0</v>
      </c>
      <c r="I74" s="142">
        <v>0</v>
      </c>
      <c r="J74" s="140">
        <v>0</v>
      </c>
      <c r="K74" s="142">
        <v>0</v>
      </c>
      <c r="L74" s="140">
        <v>0</v>
      </c>
      <c r="M74" s="142">
        <v>0</v>
      </c>
      <c r="N74" s="140">
        <v>0</v>
      </c>
      <c r="O74" s="142">
        <v>0</v>
      </c>
      <c r="P74" s="140">
        <v>0</v>
      </c>
      <c r="Q74" s="307">
        <v>0</v>
      </c>
      <c r="R74" s="117">
        <v>0</v>
      </c>
      <c r="S74" s="140">
        <v>0</v>
      </c>
      <c r="T74" s="186">
        <v>0</v>
      </c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49" t="s">
        <v>222</v>
      </c>
      <c r="B76" s="4264"/>
      <c r="C76" s="4173" t="s">
        <v>27</v>
      </c>
      <c r="D76" s="4160"/>
      <c r="E76" s="4174"/>
      <c r="F76" s="4152" t="s">
        <v>28</v>
      </c>
      <c r="G76" s="4153"/>
      <c r="H76" s="4153"/>
      <c r="I76" s="4153"/>
      <c r="J76" s="4153"/>
      <c r="K76" s="4153"/>
      <c r="L76" s="4153"/>
      <c r="M76" s="4153"/>
      <c r="N76" s="4153"/>
      <c r="O76" s="4156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69"/>
      <c r="B77" s="4265"/>
      <c r="C77" s="4177"/>
      <c r="D77" s="4178"/>
      <c r="E77" s="4179"/>
      <c r="F77" s="4152" t="s">
        <v>29</v>
      </c>
      <c r="G77" s="4156"/>
      <c r="H77" s="4152" t="s">
        <v>4</v>
      </c>
      <c r="I77" s="4156"/>
      <c r="J77" s="4152" t="s">
        <v>30</v>
      </c>
      <c r="K77" s="4156"/>
      <c r="L77" s="4152" t="s">
        <v>5</v>
      </c>
      <c r="M77" s="4156"/>
      <c r="N77" s="4164" t="s">
        <v>6</v>
      </c>
      <c r="O77" s="4166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0"/>
      <c r="B78" s="4427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52" t="s">
        <v>34</v>
      </c>
      <c r="B79" s="4156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>
        <v>0</v>
      </c>
      <c r="G79" s="693">
        <v>0</v>
      </c>
      <c r="H79" s="976">
        <v>0</v>
      </c>
      <c r="I79" s="693">
        <v>0</v>
      </c>
      <c r="J79" s="976">
        <v>0</v>
      </c>
      <c r="K79" s="1069">
        <v>0</v>
      </c>
      <c r="L79" s="976">
        <v>0</v>
      </c>
      <c r="M79" s="1069">
        <v>0</v>
      </c>
      <c r="N79" s="976">
        <v>0</v>
      </c>
      <c r="O79" s="1069">
        <v>0</v>
      </c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73" t="s">
        <v>36</v>
      </c>
      <c r="B81" s="4174"/>
      <c r="C81" s="4173" t="s">
        <v>27</v>
      </c>
      <c r="D81" s="4160"/>
      <c r="E81" s="4174"/>
      <c r="F81" s="4152" t="s">
        <v>34</v>
      </c>
      <c r="G81" s="4153"/>
      <c r="H81" s="4153"/>
      <c r="I81" s="4153"/>
      <c r="J81" s="4153"/>
      <c r="K81" s="4153"/>
      <c r="L81" s="4153"/>
      <c r="M81" s="4153"/>
      <c r="N81" s="4153"/>
      <c r="O81" s="4153"/>
      <c r="P81" s="4153"/>
      <c r="Q81" s="4153"/>
      <c r="R81" s="4153"/>
      <c r="S81" s="4153"/>
      <c r="T81" s="4153"/>
      <c r="U81" s="4153"/>
      <c r="V81" s="4153"/>
      <c r="W81" s="4153"/>
      <c r="X81" s="4153"/>
      <c r="Y81" s="4153"/>
      <c r="Z81" s="4153"/>
      <c r="AA81" s="4153"/>
      <c r="AB81" s="4153"/>
      <c r="AC81" s="4153"/>
      <c r="AD81" s="4153"/>
      <c r="AE81" s="4153"/>
      <c r="AF81" s="4153"/>
      <c r="AG81" s="4156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77"/>
      <c r="B82" s="4179"/>
      <c r="C82" s="4177"/>
      <c r="D82" s="4178"/>
      <c r="E82" s="4179"/>
      <c r="F82" s="4490" t="s">
        <v>79</v>
      </c>
      <c r="G82" s="4490"/>
      <c r="H82" s="4490" t="s">
        <v>1112</v>
      </c>
      <c r="I82" s="4490"/>
      <c r="J82" s="4490" t="s">
        <v>965</v>
      </c>
      <c r="K82" s="4490"/>
      <c r="L82" s="4490" t="s">
        <v>964</v>
      </c>
      <c r="M82" s="4490"/>
      <c r="N82" s="4490" t="s">
        <v>963</v>
      </c>
      <c r="O82" s="4490"/>
      <c r="P82" s="4490" t="s">
        <v>962</v>
      </c>
      <c r="Q82" s="4490"/>
      <c r="R82" s="4490" t="s">
        <v>961</v>
      </c>
      <c r="S82" s="4490"/>
      <c r="T82" s="4490" t="s">
        <v>960</v>
      </c>
      <c r="U82" s="4490"/>
      <c r="V82" s="4490" t="s">
        <v>959</v>
      </c>
      <c r="W82" s="4490"/>
      <c r="X82" s="4490" t="s">
        <v>958</v>
      </c>
      <c r="Y82" s="4490"/>
      <c r="Z82" s="4152" t="s">
        <v>957</v>
      </c>
      <c r="AA82" s="4156"/>
      <c r="AB82" s="4152" t="s">
        <v>956</v>
      </c>
      <c r="AC82" s="4156"/>
      <c r="AD82" s="4152" t="s">
        <v>955</v>
      </c>
      <c r="AE82" s="4156"/>
      <c r="AF82" s="4152" t="s">
        <v>954</v>
      </c>
      <c r="AG82" s="4156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77"/>
      <c r="B83" s="4179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68" t="s">
        <v>1123</v>
      </c>
      <c r="B84" s="4469"/>
      <c r="C84" s="980">
        <f t="shared" ref="C84:C89" si="8">SUM(D84:E84)</f>
        <v>4</v>
      </c>
      <c r="D84" s="979">
        <f t="shared" ref="D84:E89" si="9">SUM(F84+H84+J84+L84+N84+P84+R84+T84+V84+X84+Z84+AB84+AD84+AF84)</f>
        <v>1</v>
      </c>
      <c r="E84" s="3263">
        <f t="shared" si="9"/>
        <v>3</v>
      </c>
      <c r="F84" s="896">
        <v>0</v>
      </c>
      <c r="G84" s="897">
        <v>0</v>
      </c>
      <c r="H84" s="896">
        <v>0</v>
      </c>
      <c r="I84" s="897">
        <v>0</v>
      </c>
      <c r="J84" s="896">
        <v>0</v>
      </c>
      <c r="K84" s="897">
        <v>0</v>
      </c>
      <c r="L84" s="896">
        <v>0</v>
      </c>
      <c r="M84" s="897">
        <v>0</v>
      </c>
      <c r="N84" s="896">
        <v>0</v>
      </c>
      <c r="O84" s="897">
        <v>0</v>
      </c>
      <c r="P84" s="896">
        <v>0</v>
      </c>
      <c r="Q84" s="897">
        <v>0</v>
      </c>
      <c r="R84" s="896">
        <v>0</v>
      </c>
      <c r="S84" s="897">
        <v>0</v>
      </c>
      <c r="T84" s="896">
        <v>1</v>
      </c>
      <c r="U84" s="897">
        <v>0</v>
      </c>
      <c r="V84" s="896">
        <v>0</v>
      </c>
      <c r="W84" s="897">
        <v>2</v>
      </c>
      <c r="X84" s="896">
        <v>0</v>
      </c>
      <c r="Y84" s="897">
        <v>0</v>
      </c>
      <c r="Z84" s="896">
        <v>0</v>
      </c>
      <c r="AA84" s="897">
        <v>0</v>
      </c>
      <c r="AB84" s="896">
        <v>0</v>
      </c>
      <c r="AC84" s="897">
        <v>0</v>
      </c>
      <c r="AD84" s="896">
        <v>0</v>
      </c>
      <c r="AE84" s="897">
        <v>0</v>
      </c>
      <c r="AF84" s="896">
        <v>0</v>
      </c>
      <c r="AG84" s="961">
        <v>1</v>
      </c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60" t="s">
        <v>1119</v>
      </c>
      <c r="B85" s="3150" t="s">
        <v>1118</v>
      </c>
      <c r="C85" s="943">
        <f t="shared" si="8"/>
        <v>0</v>
      </c>
      <c r="D85" s="942">
        <f t="shared" si="9"/>
        <v>0</v>
      </c>
      <c r="E85" s="898">
        <f t="shared" si="9"/>
        <v>0</v>
      </c>
      <c r="F85" s="896">
        <v>0</v>
      </c>
      <c r="G85" s="894">
        <v>0</v>
      </c>
      <c r="H85" s="896">
        <v>0</v>
      </c>
      <c r="I85" s="894">
        <v>0</v>
      </c>
      <c r="J85" s="896">
        <v>0</v>
      </c>
      <c r="K85" s="894">
        <v>0</v>
      </c>
      <c r="L85" s="896">
        <v>0</v>
      </c>
      <c r="M85" s="894">
        <v>0</v>
      </c>
      <c r="N85" s="896">
        <v>0</v>
      </c>
      <c r="O85" s="894">
        <v>0</v>
      </c>
      <c r="P85" s="896">
        <v>0</v>
      </c>
      <c r="Q85" s="894">
        <v>0</v>
      </c>
      <c r="R85" s="896">
        <v>0</v>
      </c>
      <c r="S85" s="894">
        <v>0</v>
      </c>
      <c r="T85" s="896">
        <v>0</v>
      </c>
      <c r="U85" s="894">
        <v>0</v>
      </c>
      <c r="V85" s="896">
        <v>0</v>
      </c>
      <c r="W85" s="894">
        <v>0</v>
      </c>
      <c r="X85" s="896">
        <v>0</v>
      </c>
      <c r="Y85" s="894">
        <v>0</v>
      </c>
      <c r="Z85" s="896">
        <v>0</v>
      </c>
      <c r="AA85" s="894">
        <v>0</v>
      </c>
      <c r="AB85" s="896">
        <v>0</v>
      </c>
      <c r="AC85" s="894">
        <v>0</v>
      </c>
      <c r="AD85" s="896">
        <v>0</v>
      </c>
      <c r="AE85" s="894">
        <v>0</v>
      </c>
      <c r="AF85" s="896">
        <v>0</v>
      </c>
      <c r="AG85" s="961">
        <v>0</v>
      </c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78"/>
      <c r="B86" s="3108" t="s">
        <v>80</v>
      </c>
      <c r="C86" s="472">
        <f t="shared" si="8"/>
        <v>4</v>
      </c>
      <c r="D86" s="473">
        <f t="shared" si="9"/>
        <v>1</v>
      </c>
      <c r="E86" s="166">
        <f t="shared" si="9"/>
        <v>3</v>
      </c>
      <c r="F86" s="125">
        <v>0</v>
      </c>
      <c r="G86" s="165">
        <v>0</v>
      </c>
      <c r="H86" s="125">
        <v>0</v>
      </c>
      <c r="I86" s="165">
        <v>0</v>
      </c>
      <c r="J86" s="125">
        <v>0</v>
      </c>
      <c r="K86" s="165">
        <v>0</v>
      </c>
      <c r="L86" s="125">
        <v>0</v>
      </c>
      <c r="M86" s="165">
        <v>0</v>
      </c>
      <c r="N86" s="125">
        <v>0</v>
      </c>
      <c r="O86" s="165">
        <v>0</v>
      </c>
      <c r="P86" s="125">
        <v>0</v>
      </c>
      <c r="Q86" s="165">
        <v>0</v>
      </c>
      <c r="R86" s="125">
        <v>0</v>
      </c>
      <c r="S86" s="165">
        <v>0</v>
      </c>
      <c r="T86" s="125">
        <v>1</v>
      </c>
      <c r="U86" s="165">
        <v>0</v>
      </c>
      <c r="V86" s="125">
        <v>0</v>
      </c>
      <c r="W86" s="165">
        <v>2</v>
      </c>
      <c r="X86" s="125">
        <v>0</v>
      </c>
      <c r="Y86" s="165">
        <v>0</v>
      </c>
      <c r="Z86" s="125">
        <v>0</v>
      </c>
      <c r="AA86" s="165">
        <v>0</v>
      </c>
      <c r="AB86" s="125">
        <v>0</v>
      </c>
      <c r="AC86" s="165">
        <v>0</v>
      </c>
      <c r="AD86" s="125">
        <v>0</v>
      </c>
      <c r="AE86" s="165">
        <v>0</v>
      </c>
      <c r="AF86" s="125">
        <v>0</v>
      </c>
      <c r="AG86" s="137">
        <v>1</v>
      </c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78"/>
      <c r="B87" s="3108" t="s">
        <v>1117</v>
      </c>
      <c r="C87" s="472">
        <f t="shared" si="8"/>
        <v>2</v>
      </c>
      <c r="D87" s="473">
        <f t="shared" si="9"/>
        <v>1</v>
      </c>
      <c r="E87" s="166">
        <f t="shared" si="9"/>
        <v>1</v>
      </c>
      <c r="F87" s="125">
        <v>0</v>
      </c>
      <c r="G87" s="165">
        <v>0</v>
      </c>
      <c r="H87" s="125">
        <v>0</v>
      </c>
      <c r="I87" s="165">
        <v>0</v>
      </c>
      <c r="J87" s="125">
        <v>0</v>
      </c>
      <c r="K87" s="165">
        <v>0</v>
      </c>
      <c r="L87" s="125">
        <v>0</v>
      </c>
      <c r="M87" s="165">
        <v>0</v>
      </c>
      <c r="N87" s="125">
        <v>0</v>
      </c>
      <c r="O87" s="165">
        <v>0</v>
      </c>
      <c r="P87" s="125">
        <v>0</v>
      </c>
      <c r="Q87" s="165">
        <v>0</v>
      </c>
      <c r="R87" s="125">
        <v>0</v>
      </c>
      <c r="S87" s="165">
        <v>0</v>
      </c>
      <c r="T87" s="125">
        <v>1</v>
      </c>
      <c r="U87" s="165">
        <v>0</v>
      </c>
      <c r="V87" s="125">
        <v>0</v>
      </c>
      <c r="W87" s="165">
        <v>1</v>
      </c>
      <c r="X87" s="125">
        <v>0</v>
      </c>
      <c r="Y87" s="165">
        <v>0</v>
      </c>
      <c r="Z87" s="125">
        <v>0</v>
      </c>
      <c r="AA87" s="165">
        <v>0</v>
      </c>
      <c r="AB87" s="125">
        <v>0</v>
      </c>
      <c r="AC87" s="165">
        <v>0</v>
      </c>
      <c r="AD87" s="125">
        <v>0</v>
      </c>
      <c r="AE87" s="165">
        <v>0</v>
      </c>
      <c r="AF87" s="125">
        <v>0</v>
      </c>
      <c r="AG87" s="137">
        <v>0</v>
      </c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78"/>
      <c r="B88" s="238" t="s">
        <v>1116</v>
      </c>
      <c r="C88" s="472">
        <f t="shared" si="8"/>
        <v>1</v>
      </c>
      <c r="D88" s="473">
        <f t="shared" si="9"/>
        <v>0</v>
      </c>
      <c r="E88" s="166">
        <f t="shared" si="9"/>
        <v>1</v>
      </c>
      <c r="F88" s="125">
        <v>0</v>
      </c>
      <c r="G88" s="165">
        <v>0</v>
      </c>
      <c r="H88" s="125">
        <v>0</v>
      </c>
      <c r="I88" s="165">
        <v>0</v>
      </c>
      <c r="J88" s="125">
        <v>0</v>
      </c>
      <c r="K88" s="165">
        <v>0</v>
      </c>
      <c r="L88" s="125">
        <v>0</v>
      </c>
      <c r="M88" s="165">
        <v>0</v>
      </c>
      <c r="N88" s="125">
        <v>0</v>
      </c>
      <c r="O88" s="165">
        <v>0</v>
      </c>
      <c r="P88" s="125">
        <v>0</v>
      </c>
      <c r="Q88" s="165">
        <v>0</v>
      </c>
      <c r="R88" s="125">
        <v>0</v>
      </c>
      <c r="S88" s="165">
        <v>0</v>
      </c>
      <c r="T88" s="125">
        <v>0</v>
      </c>
      <c r="U88" s="165">
        <v>0</v>
      </c>
      <c r="V88" s="125">
        <v>0</v>
      </c>
      <c r="W88" s="165">
        <v>1</v>
      </c>
      <c r="X88" s="125">
        <v>0</v>
      </c>
      <c r="Y88" s="165">
        <v>0</v>
      </c>
      <c r="Z88" s="125">
        <v>0</v>
      </c>
      <c r="AA88" s="165">
        <v>0</v>
      </c>
      <c r="AB88" s="125">
        <v>0</v>
      </c>
      <c r="AC88" s="165">
        <v>0</v>
      </c>
      <c r="AD88" s="125">
        <v>0</v>
      </c>
      <c r="AE88" s="165">
        <v>0</v>
      </c>
      <c r="AF88" s="125">
        <v>0</v>
      </c>
      <c r="AG88" s="137">
        <v>0</v>
      </c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61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>
        <v>0</v>
      </c>
      <c r="G89" s="142">
        <v>0</v>
      </c>
      <c r="H89" s="140">
        <v>0</v>
      </c>
      <c r="I89" s="142">
        <v>0</v>
      </c>
      <c r="J89" s="140">
        <v>0</v>
      </c>
      <c r="K89" s="142">
        <v>0</v>
      </c>
      <c r="L89" s="140">
        <v>0</v>
      </c>
      <c r="M89" s="142">
        <v>0</v>
      </c>
      <c r="N89" s="140">
        <v>0</v>
      </c>
      <c r="O89" s="142">
        <v>0</v>
      </c>
      <c r="P89" s="140">
        <v>0</v>
      </c>
      <c r="Q89" s="142">
        <v>0</v>
      </c>
      <c r="R89" s="140">
        <v>0</v>
      </c>
      <c r="S89" s="142">
        <v>0</v>
      </c>
      <c r="T89" s="140">
        <v>0</v>
      </c>
      <c r="U89" s="142">
        <v>0</v>
      </c>
      <c r="V89" s="140">
        <v>0</v>
      </c>
      <c r="W89" s="142">
        <v>0</v>
      </c>
      <c r="X89" s="140">
        <v>0</v>
      </c>
      <c r="Y89" s="142">
        <v>0</v>
      </c>
      <c r="Z89" s="140">
        <v>0</v>
      </c>
      <c r="AA89" s="142">
        <v>0</v>
      </c>
      <c r="AB89" s="140">
        <v>0</v>
      </c>
      <c r="AC89" s="142">
        <v>0</v>
      </c>
      <c r="AD89" s="140">
        <v>0</v>
      </c>
      <c r="AE89" s="142">
        <v>0</v>
      </c>
      <c r="AF89" s="140">
        <v>0</v>
      </c>
      <c r="AG89" s="116">
        <v>0</v>
      </c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73" t="s">
        <v>36</v>
      </c>
      <c r="B91" s="4174"/>
      <c r="C91" s="4150" t="s">
        <v>27</v>
      </c>
      <c r="D91" s="4150"/>
      <c r="E91" s="4150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570"/>
      <c r="AH91" s="4567" t="s">
        <v>1101</v>
      </c>
      <c r="AI91" s="4568"/>
      <c r="AJ91" s="4568"/>
      <c r="AK91" s="4569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77"/>
      <c r="B92" s="4179"/>
      <c r="C92" s="4159"/>
      <c r="D92" s="4159"/>
      <c r="E92" s="4159"/>
      <c r="F92" s="4490" t="s">
        <v>79</v>
      </c>
      <c r="G92" s="4490"/>
      <c r="H92" s="4490" t="s">
        <v>1112</v>
      </c>
      <c r="I92" s="4490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90" t="s">
        <v>961</v>
      </c>
      <c r="S92" s="4490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570"/>
      <c r="AH92" s="4174" t="s">
        <v>1070</v>
      </c>
      <c r="AI92" s="4150" t="s">
        <v>1068</v>
      </c>
      <c r="AJ92" s="4150" t="s">
        <v>1069</v>
      </c>
      <c r="AK92" s="4150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77"/>
      <c r="B93" s="4179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76"/>
      <c r="AI93" s="4151"/>
      <c r="AJ93" s="4151"/>
      <c r="AK93" s="4151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68" t="s">
        <v>1120</v>
      </c>
      <c r="B94" s="4469"/>
      <c r="C94" s="980">
        <f t="shared" ref="C94:C99" si="10">SUM(D94:E94)</f>
        <v>9</v>
      </c>
      <c r="D94" s="979">
        <f t="shared" ref="D94:E99" si="11">SUM(F94+H94+J94+L94+N94+P94+R94+T94+V94+X94+Z94+AB94+AD94+AF94)</f>
        <v>3</v>
      </c>
      <c r="E94" s="3263">
        <f t="shared" si="11"/>
        <v>6</v>
      </c>
      <c r="F94" s="896">
        <v>0</v>
      </c>
      <c r="G94" s="894">
        <v>0</v>
      </c>
      <c r="H94" s="896">
        <v>0</v>
      </c>
      <c r="I94" s="894">
        <v>0</v>
      </c>
      <c r="J94" s="896">
        <v>0</v>
      </c>
      <c r="K94" s="894">
        <v>0</v>
      </c>
      <c r="L94" s="896">
        <v>0</v>
      </c>
      <c r="M94" s="894">
        <v>0</v>
      </c>
      <c r="N94" s="896">
        <v>0</v>
      </c>
      <c r="O94" s="894">
        <v>0</v>
      </c>
      <c r="P94" s="896">
        <v>0</v>
      </c>
      <c r="Q94" s="894">
        <v>0</v>
      </c>
      <c r="R94" s="896">
        <v>0</v>
      </c>
      <c r="S94" s="894">
        <v>0</v>
      </c>
      <c r="T94" s="896">
        <v>0</v>
      </c>
      <c r="U94" s="894">
        <v>0</v>
      </c>
      <c r="V94" s="896">
        <v>0</v>
      </c>
      <c r="W94" s="894">
        <v>2</v>
      </c>
      <c r="X94" s="896">
        <v>0</v>
      </c>
      <c r="Y94" s="894">
        <v>0</v>
      </c>
      <c r="Z94" s="896">
        <v>0</v>
      </c>
      <c r="AA94" s="894">
        <v>0</v>
      </c>
      <c r="AB94" s="896">
        <v>1</v>
      </c>
      <c r="AC94" s="894">
        <v>1</v>
      </c>
      <c r="AD94" s="896">
        <v>1</v>
      </c>
      <c r="AE94" s="894">
        <v>1</v>
      </c>
      <c r="AF94" s="896">
        <v>1</v>
      </c>
      <c r="AG94" s="1063">
        <v>2</v>
      </c>
      <c r="AH94" s="894">
        <v>2</v>
      </c>
      <c r="AI94" s="895">
        <v>0</v>
      </c>
      <c r="AJ94" s="895">
        <v>7</v>
      </c>
      <c r="AK94" s="895">
        <v>0</v>
      </c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60" t="s">
        <v>1119</v>
      </c>
      <c r="B95" s="3150" t="s">
        <v>1118</v>
      </c>
      <c r="C95" s="943">
        <f t="shared" si="10"/>
        <v>6</v>
      </c>
      <c r="D95" s="942">
        <f t="shared" si="11"/>
        <v>2</v>
      </c>
      <c r="E95" s="898">
        <f t="shared" si="11"/>
        <v>4</v>
      </c>
      <c r="F95" s="896">
        <v>0</v>
      </c>
      <c r="G95" s="894">
        <v>0</v>
      </c>
      <c r="H95" s="896">
        <v>0</v>
      </c>
      <c r="I95" s="894">
        <v>0</v>
      </c>
      <c r="J95" s="896">
        <v>0</v>
      </c>
      <c r="K95" s="894">
        <v>0</v>
      </c>
      <c r="L95" s="896">
        <v>0</v>
      </c>
      <c r="M95" s="894">
        <v>0</v>
      </c>
      <c r="N95" s="896">
        <v>0</v>
      </c>
      <c r="O95" s="894">
        <v>0</v>
      </c>
      <c r="P95" s="896">
        <v>0</v>
      </c>
      <c r="Q95" s="894">
        <v>0</v>
      </c>
      <c r="R95" s="896">
        <v>0</v>
      </c>
      <c r="S95" s="894">
        <v>0</v>
      </c>
      <c r="T95" s="896">
        <v>0</v>
      </c>
      <c r="U95" s="894">
        <v>0</v>
      </c>
      <c r="V95" s="896">
        <v>0</v>
      </c>
      <c r="W95" s="894">
        <v>0</v>
      </c>
      <c r="X95" s="896">
        <v>0</v>
      </c>
      <c r="Y95" s="894">
        <v>0</v>
      </c>
      <c r="Z95" s="896">
        <v>0</v>
      </c>
      <c r="AA95" s="894">
        <v>0</v>
      </c>
      <c r="AB95" s="896">
        <v>1</v>
      </c>
      <c r="AC95" s="894">
        <v>1</v>
      </c>
      <c r="AD95" s="896">
        <v>0</v>
      </c>
      <c r="AE95" s="894">
        <v>1</v>
      </c>
      <c r="AF95" s="896">
        <v>1</v>
      </c>
      <c r="AG95" s="1063">
        <v>2</v>
      </c>
      <c r="AH95" s="894">
        <v>0</v>
      </c>
      <c r="AI95" s="895">
        <v>0</v>
      </c>
      <c r="AJ95" s="895">
        <v>6</v>
      </c>
      <c r="AK95" s="895">
        <v>0</v>
      </c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78"/>
      <c r="B96" s="3108" t="s">
        <v>80</v>
      </c>
      <c r="C96" s="472">
        <f t="shared" si="10"/>
        <v>5</v>
      </c>
      <c r="D96" s="473">
        <f t="shared" si="11"/>
        <v>2</v>
      </c>
      <c r="E96" s="166">
        <f t="shared" si="11"/>
        <v>3</v>
      </c>
      <c r="F96" s="125">
        <v>0</v>
      </c>
      <c r="G96" s="165">
        <v>0</v>
      </c>
      <c r="H96" s="125">
        <v>0</v>
      </c>
      <c r="I96" s="165">
        <v>0</v>
      </c>
      <c r="J96" s="125">
        <v>0</v>
      </c>
      <c r="K96" s="165">
        <v>0</v>
      </c>
      <c r="L96" s="125">
        <v>0</v>
      </c>
      <c r="M96" s="165">
        <v>0</v>
      </c>
      <c r="N96" s="125">
        <v>0</v>
      </c>
      <c r="O96" s="165">
        <v>0</v>
      </c>
      <c r="P96" s="125">
        <v>0</v>
      </c>
      <c r="Q96" s="165">
        <v>0</v>
      </c>
      <c r="R96" s="125">
        <v>0</v>
      </c>
      <c r="S96" s="165">
        <v>0</v>
      </c>
      <c r="T96" s="125">
        <v>0</v>
      </c>
      <c r="U96" s="165">
        <v>0</v>
      </c>
      <c r="V96" s="125">
        <v>0</v>
      </c>
      <c r="W96" s="165">
        <v>0</v>
      </c>
      <c r="X96" s="125">
        <v>0</v>
      </c>
      <c r="Y96" s="165">
        <v>0</v>
      </c>
      <c r="Z96" s="125">
        <v>0</v>
      </c>
      <c r="AA96" s="165">
        <v>0</v>
      </c>
      <c r="AB96" s="125">
        <v>1</v>
      </c>
      <c r="AC96" s="165">
        <v>1</v>
      </c>
      <c r="AD96" s="125">
        <v>0</v>
      </c>
      <c r="AE96" s="165">
        <v>1</v>
      </c>
      <c r="AF96" s="125">
        <v>1</v>
      </c>
      <c r="AG96" s="286">
        <v>1</v>
      </c>
      <c r="AH96" s="165">
        <v>0</v>
      </c>
      <c r="AI96" s="138">
        <v>0</v>
      </c>
      <c r="AJ96" s="138">
        <v>5</v>
      </c>
      <c r="AK96" s="138">
        <v>0</v>
      </c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78"/>
      <c r="B97" s="3108" t="s">
        <v>1117</v>
      </c>
      <c r="C97" s="472">
        <f t="shared" si="10"/>
        <v>6</v>
      </c>
      <c r="D97" s="473">
        <f t="shared" si="11"/>
        <v>3</v>
      </c>
      <c r="E97" s="166">
        <f t="shared" si="11"/>
        <v>3</v>
      </c>
      <c r="F97" s="125">
        <v>0</v>
      </c>
      <c r="G97" s="165">
        <v>0</v>
      </c>
      <c r="H97" s="125">
        <v>0</v>
      </c>
      <c r="I97" s="165">
        <v>0</v>
      </c>
      <c r="J97" s="125">
        <v>0</v>
      </c>
      <c r="K97" s="165">
        <v>0</v>
      </c>
      <c r="L97" s="125">
        <v>0</v>
      </c>
      <c r="M97" s="165">
        <v>0</v>
      </c>
      <c r="N97" s="125">
        <v>0</v>
      </c>
      <c r="O97" s="165">
        <v>0</v>
      </c>
      <c r="P97" s="125">
        <v>0</v>
      </c>
      <c r="Q97" s="165">
        <v>0</v>
      </c>
      <c r="R97" s="125">
        <v>0</v>
      </c>
      <c r="S97" s="165">
        <v>0</v>
      </c>
      <c r="T97" s="125">
        <v>0</v>
      </c>
      <c r="U97" s="165">
        <v>0</v>
      </c>
      <c r="V97" s="125">
        <v>0</v>
      </c>
      <c r="W97" s="165">
        <v>0</v>
      </c>
      <c r="X97" s="125">
        <v>0</v>
      </c>
      <c r="Y97" s="165">
        <v>0</v>
      </c>
      <c r="Z97" s="125">
        <v>0</v>
      </c>
      <c r="AA97" s="165">
        <v>0</v>
      </c>
      <c r="AB97" s="125">
        <v>1</v>
      </c>
      <c r="AC97" s="165">
        <v>1</v>
      </c>
      <c r="AD97" s="125">
        <v>1</v>
      </c>
      <c r="AE97" s="165">
        <v>0</v>
      </c>
      <c r="AF97" s="125">
        <v>1</v>
      </c>
      <c r="AG97" s="286">
        <v>2</v>
      </c>
      <c r="AH97" s="165">
        <v>0</v>
      </c>
      <c r="AI97" s="138">
        <v>0</v>
      </c>
      <c r="AJ97" s="138">
        <v>6</v>
      </c>
      <c r="AK97" s="138">
        <v>0</v>
      </c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7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>
        <v>0</v>
      </c>
      <c r="G98" s="165">
        <v>0</v>
      </c>
      <c r="H98" s="125">
        <v>0</v>
      </c>
      <c r="I98" s="165">
        <v>0</v>
      </c>
      <c r="J98" s="125">
        <v>0</v>
      </c>
      <c r="K98" s="165">
        <v>0</v>
      </c>
      <c r="L98" s="125">
        <v>0</v>
      </c>
      <c r="M98" s="165">
        <v>0</v>
      </c>
      <c r="N98" s="125">
        <v>0</v>
      </c>
      <c r="O98" s="165">
        <v>0</v>
      </c>
      <c r="P98" s="125">
        <v>0</v>
      </c>
      <c r="Q98" s="165">
        <v>0</v>
      </c>
      <c r="R98" s="125">
        <v>0</v>
      </c>
      <c r="S98" s="165">
        <v>0</v>
      </c>
      <c r="T98" s="125">
        <v>0</v>
      </c>
      <c r="U98" s="165">
        <v>0</v>
      </c>
      <c r="V98" s="125">
        <v>0</v>
      </c>
      <c r="W98" s="165">
        <v>0</v>
      </c>
      <c r="X98" s="125">
        <v>0</v>
      </c>
      <c r="Y98" s="165">
        <v>0</v>
      </c>
      <c r="Z98" s="125">
        <v>0</v>
      </c>
      <c r="AA98" s="165">
        <v>0</v>
      </c>
      <c r="AB98" s="125">
        <v>0</v>
      </c>
      <c r="AC98" s="165">
        <v>0</v>
      </c>
      <c r="AD98" s="125">
        <v>0</v>
      </c>
      <c r="AE98" s="165">
        <v>0</v>
      </c>
      <c r="AF98" s="125">
        <v>0</v>
      </c>
      <c r="AG98" s="286">
        <v>0</v>
      </c>
      <c r="AH98" s="165">
        <v>0</v>
      </c>
      <c r="AI98" s="138">
        <v>0</v>
      </c>
      <c r="AJ98" s="138">
        <v>0</v>
      </c>
      <c r="AK98" s="138">
        <v>0</v>
      </c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61"/>
      <c r="B99" s="3109" t="s">
        <v>1115</v>
      </c>
      <c r="C99" s="3253">
        <f t="shared" si="10"/>
        <v>2</v>
      </c>
      <c r="D99" s="3254">
        <f t="shared" si="11"/>
        <v>0</v>
      </c>
      <c r="E99" s="168">
        <f t="shared" si="11"/>
        <v>2</v>
      </c>
      <c r="F99" s="140">
        <v>0</v>
      </c>
      <c r="G99" s="142">
        <v>0</v>
      </c>
      <c r="H99" s="140">
        <v>0</v>
      </c>
      <c r="I99" s="142">
        <v>0</v>
      </c>
      <c r="J99" s="140">
        <v>0</v>
      </c>
      <c r="K99" s="142">
        <v>0</v>
      </c>
      <c r="L99" s="140">
        <v>0</v>
      </c>
      <c r="M99" s="142">
        <v>0</v>
      </c>
      <c r="N99" s="140">
        <v>0</v>
      </c>
      <c r="O99" s="142">
        <v>0</v>
      </c>
      <c r="P99" s="140">
        <v>0</v>
      </c>
      <c r="Q99" s="142">
        <v>0</v>
      </c>
      <c r="R99" s="140">
        <v>0</v>
      </c>
      <c r="S99" s="142">
        <v>0</v>
      </c>
      <c r="T99" s="140">
        <v>0</v>
      </c>
      <c r="U99" s="142">
        <v>0</v>
      </c>
      <c r="V99" s="140">
        <v>0</v>
      </c>
      <c r="W99" s="142">
        <v>2</v>
      </c>
      <c r="X99" s="140">
        <v>0</v>
      </c>
      <c r="Y99" s="142">
        <v>0</v>
      </c>
      <c r="Z99" s="140">
        <v>0</v>
      </c>
      <c r="AA99" s="142">
        <v>0</v>
      </c>
      <c r="AB99" s="140">
        <v>0</v>
      </c>
      <c r="AC99" s="142">
        <v>0</v>
      </c>
      <c r="AD99" s="140">
        <v>0</v>
      </c>
      <c r="AE99" s="142">
        <v>0</v>
      </c>
      <c r="AF99" s="140">
        <v>0</v>
      </c>
      <c r="AG99" s="307">
        <v>0</v>
      </c>
      <c r="AH99" s="142">
        <v>2</v>
      </c>
      <c r="AI99" s="98">
        <v>0</v>
      </c>
      <c r="AJ99" s="98">
        <v>0</v>
      </c>
      <c r="AK99" s="98">
        <v>0</v>
      </c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60" t="s">
        <v>36</v>
      </c>
      <c r="B101" s="4160"/>
      <c r="C101" s="4173" t="s">
        <v>27</v>
      </c>
      <c r="D101" s="4160"/>
      <c r="E101" s="4174"/>
      <c r="F101" s="4152" t="s">
        <v>34</v>
      </c>
      <c r="G101" s="4153"/>
      <c r="H101" s="4153"/>
      <c r="I101" s="4153"/>
      <c r="J101" s="4153"/>
      <c r="K101" s="4153"/>
      <c r="L101" s="4153"/>
      <c r="M101" s="4153"/>
      <c r="N101" s="4153"/>
      <c r="O101" s="4153"/>
      <c r="P101" s="4153"/>
      <c r="Q101" s="4153"/>
      <c r="R101" s="4153"/>
      <c r="S101" s="4153"/>
      <c r="T101" s="4153"/>
      <c r="U101" s="4153"/>
      <c r="V101" s="4153"/>
      <c r="W101" s="4153"/>
      <c r="X101" s="4153"/>
      <c r="Y101" s="4153"/>
      <c r="Z101" s="4153"/>
      <c r="AA101" s="4153"/>
      <c r="AB101" s="4153"/>
      <c r="AC101" s="4153"/>
      <c r="AD101" s="4153"/>
      <c r="AE101" s="4153"/>
      <c r="AF101" s="4153"/>
      <c r="AG101" s="4473"/>
      <c r="AH101" s="4569" t="s">
        <v>1101</v>
      </c>
      <c r="AI101" s="4571"/>
      <c r="AJ101" s="4571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78"/>
      <c r="B102" s="4178"/>
      <c r="C102" s="4177"/>
      <c r="D102" s="4178"/>
      <c r="E102" s="4179"/>
      <c r="F102" s="4164" t="s">
        <v>1113</v>
      </c>
      <c r="G102" s="4166"/>
      <c r="H102" s="4164" t="s">
        <v>1112</v>
      </c>
      <c r="I102" s="4166"/>
      <c r="J102" s="4164" t="s">
        <v>965</v>
      </c>
      <c r="K102" s="4166"/>
      <c r="L102" s="4164" t="s">
        <v>964</v>
      </c>
      <c r="M102" s="4166"/>
      <c r="N102" s="4164" t="s">
        <v>963</v>
      </c>
      <c r="O102" s="4166"/>
      <c r="P102" s="4164" t="s">
        <v>962</v>
      </c>
      <c r="Q102" s="4166"/>
      <c r="R102" s="4164" t="s">
        <v>961</v>
      </c>
      <c r="S102" s="4166"/>
      <c r="T102" s="4164" t="s">
        <v>960</v>
      </c>
      <c r="U102" s="4166"/>
      <c r="V102" s="4164" t="s">
        <v>959</v>
      </c>
      <c r="W102" s="4166"/>
      <c r="X102" s="4164" t="s">
        <v>958</v>
      </c>
      <c r="Y102" s="4166"/>
      <c r="Z102" s="4152" t="s">
        <v>957</v>
      </c>
      <c r="AA102" s="4156"/>
      <c r="AB102" s="4152" t="s">
        <v>956</v>
      </c>
      <c r="AC102" s="4156"/>
      <c r="AD102" s="4152" t="s">
        <v>955</v>
      </c>
      <c r="AE102" s="4156"/>
      <c r="AF102" s="4152" t="s">
        <v>954</v>
      </c>
      <c r="AG102" s="4473"/>
      <c r="AH102" s="4174" t="s">
        <v>1111</v>
      </c>
      <c r="AI102" s="4150" t="s">
        <v>1110</v>
      </c>
      <c r="AJ102" s="4150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61"/>
      <c r="B103" s="4161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76"/>
      <c r="AI103" s="4151"/>
      <c r="AJ103" s="4151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559" t="s">
        <v>1109</v>
      </c>
      <c r="B104" s="4560"/>
      <c r="C104" s="943">
        <f>SUM(D104:E104)</f>
        <v>2</v>
      </c>
      <c r="D104" s="942">
        <f t="shared" ref="D104:E108" si="12">SUM(F104+H104+J104+L104+N104+P104+R104+T104+V104+X104+Z104+AB104+AD104+AF104)</f>
        <v>2</v>
      </c>
      <c r="E104" s="898">
        <f t="shared" si="12"/>
        <v>0</v>
      </c>
      <c r="F104" s="896">
        <v>0</v>
      </c>
      <c r="G104" s="894">
        <v>0</v>
      </c>
      <c r="H104" s="896">
        <v>0</v>
      </c>
      <c r="I104" s="894">
        <v>0</v>
      </c>
      <c r="J104" s="896">
        <v>0</v>
      </c>
      <c r="K104" s="894">
        <v>0</v>
      </c>
      <c r="L104" s="896">
        <v>0</v>
      </c>
      <c r="M104" s="894">
        <v>0</v>
      </c>
      <c r="N104" s="896">
        <v>0</v>
      </c>
      <c r="O104" s="894">
        <v>0</v>
      </c>
      <c r="P104" s="896">
        <v>0</v>
      </c>
      <c r="Q104" s="894">
        <v>0</v>
      </c>
      <c r="R104" s="896">
        <v>0</v>
      </c>
      <c r="S104" s="894">
        <v>0</v>
      </c>
      <c r="T104" s="896">
        <v>0</v>
      </c>
      <c r="U104" s="894">
        <v>0</v>
      </c>
      <c r="V104" s="896">
        <v>0</v>
      </c>
      <c r="W104" s="894">
        <v>0</v>
      </c>
      <c r="X104" s="896">
        <v>0</v>
      </c>
      <c r="Y104" s="894">
        <v>0</v>
      </c>
      <c r="Z104" s="896">
        <v>0</v>
      </c>
      <c r="AA104" s="894">
        <v>0</v>
      </c>
      <c r="AB104" s="896">
        <v>0</v>
      </c>
      <c r="AC104" s="894">
        <v>0</v>
      </c>
      <c r="AD104" s="896">
        <v>0</v>
      </c>
      <c r="AE104" s="894">
        <v>0</v>
      </c>
      <c r="AF104" s="896">
        <v>2</v>
      </c>
      <c r="AG104" s="1063">
        <v>0</v>
      </c>
      <c r="AH104" s="894">
        <v>0</v>
      </c>
      <c r="AI104" s="895">
        <v>0</v>
      </c>
      <c r="AJ104" s="895">
        <v>1</v>
      </c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453" t="s">
        <v>1108</v>
      </c>
      <c r="B105" s="4454"/>
      <c r="C105" s="1056">
        <f>SUM(D105:E105)</f>
        <v>2</v>
      </c>
      <c r="D105" s="1055">
        <f t="shared" si="12"/>
        <v>1</v>
      </c>
      <c r="E105" s="202">
        <f t="shared" si="12"/>
        <v>1</v>
      </c>
      <c r="F105" s="153">
        <v>0</v>
      </c>
      <c r="G105" s="193">
        <v>0</v>
      </c>
      <c r="H105" s="153">
        <v>0</v>
      </c>
      <c r="I105" s="193">
        <v>0</v>
      </c>
      <c r="J105" s="153">
        <v>0</v>
      </c>
      <c r="K105" s="193">
        <v>0</v>
      </c>
      <c r="L105" s="153">
        <v>0</v>
      </c>
      <c r="M105" s="193">
        <v>0</v>
      </c>
      <c r="N105" s="153">
        <v>0</v>
      </c>
      <c r="O105" s="193">
        <v>0</v>
      </c>
      <c r="P105" s="153">
        <v>0</v>
      </c>
      <c r="Q105" s="193">
        <v>0</v>
      </c>
      <c r="R105" s="153">
        <v>0</v>
      </c>
      <c r="S105" s="193">
        <v>0</v>
      </c>
      <c r="T105" s="153">
        <v>0</v>
      </c>
      <c r="U105" s="193">
        <v>0</v>
      </c>
      <c r="V105" s="153">
        <v>0</v>
      </c>
      <c r="W105" s="193">
        <v>0</v>
      </c>
      <c r="X105" s="153">
        <v>0</v>
      </c>
      <c r="Y105" s="193">
        <v>0</v>
      </c>
      <c r="Z105" s="153">
        <v>0</v>
      </c>
      <c r="AA105" s="193">
        <v>0</v>
      </c>
      <c r="AB105" s="153">
        <v>1</v>
      </c>
      <c r="AC105" s="193">
        <v>0</v>
      </c>
      <c r="AD105" s="153">
        <v>0</v>
      </c>
      <c r="AE105" s="193">
        <v>0</v>
      </c>
      <c r="AF105" s="153">
        <v>0</v>
      </c>
      <c r="AG105" s="1064">
        <v>1</v>
      </c>
      <c r="AH105" s="193">
        <v>1</v>
      </c>
      <c r="AI105" s="110">
        <v>0</v>
      </c>
      <c r="AJ105" s="110">
        <v>1</v>
      </c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565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>
        <v>0</v>
      </c>
      <c r="G106" s="894">
        <v>0</v>
      </c>
      <c r="H106" s="896">
        <v>0</v>
      </c>
      <c r="I106" s="894">
        <v>0</v>
      </c>
      <c r="J106" s="896">
        <v>0</v>
      </c>
      <c r="K106" s="894">
        <v>0</v>
      </c>
      <c r="L106" s="896">
        <v>0</v>
      </c>
      <c r="M106" s="894">
        <v>0</v>
      </c>
      <c r="N106" s="896">
        <v>0</v>
      </c>
      <c r="O106" s="894">
        <v>0</v>
      </c>
      <c r="P106" s="896">
        <v>0</v>
      </c>
      <c r="Q106" s="894">
        <v>0</v>
      </c>
      <c r="R106" s="896">
        <v>0</v>
      </c>
      <c r="S106" s="894">
        <v>0</v>
      </c>
      <c r="T106" s="896">
        <v>0</v>
      </c>
      <c r="U106" s="894">
        <v>0</v>
      </c>
      <c r="V106" s="896">
        <v>0</v>
      </c>
      <c r="W106" s="894">
        <v>0</v>
      </c>
      <c r="X106" s="896">
        <v>0</v>
      </c>
      <c r="Y106" s="894">
        <v>0</v>
      </c>
      <c r="Z106" s="896">
        <v>0</v>
      </c>
      <c r="AA106" s="894">
        <v>0</v>
      </c>
      <c r="AB106" s="896">
        <v>0</v>
      </c>
      <c r="AC106" s="894">
        <v>0</v>
      </c>
      <c r="AD106" s="896">
        <v>0</v>
      </c>
      <c r="AE106" s="894">
        <v>0</v>
      </c>
      <c r="AF106" s="896">
        <v>0</v>
      </c>
      <c r="AG106" s="1063">
        <v>0</v>
      </c>
      <c r="AH106" s="894">
        <v>0</v>
      </c>
      <c r="AI106" s="895">
        <v>0</v>
      </c>
      <c r="AJ106" s="895">
        <v>0</v>
      </c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566"/>
      <c r="B107" s="3109" t="s">
        <v>1105</v>
      </c>
      <c r="C107" s="3253">
        <f>SUM(D107:E107)</f>
        <v>3</v>
      </c>
      <c r="D107" s="3254">
        <f t="shared" si="12"/>
        <v>2</v>
      </c>
      <c r="E107" s="168">
        <f t="shared" si="12"/>
        <v>1</v>
      </c>
      <c r="F107" s="140">
        <v>0</v>
      </c>
      <c r="G107" s="142">
        <v>0</v>
      </c>
      <c r="H107" s="140">
        <v>0</v>
      </c>
      <c r="I107" s="142">
        <v>0</v>
      </c>
      <c r="J107" s="140">
        <v>0</v>
      </c>
      <c r="K107" s="142">
        <v>0</v>
      </c>
      <c r="L107" s="140">
        <v>0</v>
      </c>
      <c r="M107" s="142">
        <v>0</v>
      </c>
      <c r="N107" s="140">
        <v>0</v>
      </c>
      <c r="O107" s="142">
        <v>0</v>
      </c>
      <c r="P107" s="140">
        <v>0</v>
      </c>
      <c r="Q107" s="142">
        <v>0</v>
      </c>
      <c r="R107" s="140">
        <v>1</v>
      </c>
      <c r="S107" s="142">
        <v>0</v>
      </c>
      <c r="T107" s="140">
        <v>0</v>
      </c>
      <c r="U107" s="142">
        <v>0</v>
      </c>
      <c r="V107" s="140">
        <v>0</v>
      </c>
      <c r="W107" s="142">
        <v>0</v>
      </c>
      <c r="X107" s="140">
        <v>0</v>
      </c>
      <c r="Y107" s="142">
        <v>0</v>
      </c>
      <c r="Z107" s="140">
        <v>0</v>
      </c>
      <c r="AA107" s="142">
        <v>0</v>
      </c>
      <c r="AB107" s="140">
        <v>0</v>
      </c>
      <c r="AC107" s="142">
        <v>0</v>
      </c>
      <c r="AD107" s="140">
        <v>0</v>
      </c>
      <c r="AE107" s="142">
        <v>0</v>
      </c>
      <c r="AF107" s="140">
        <v>1</v>
      </c>
      <c r="AG107" s="307">
        <v>1</v>
      </c>
      <c r="AH107" s="142">
        <v>1</v>
      </c>
      <c r="AI107" s="98">
        <v>2</v>
      </c>
      <c r="AJ107" s="98">
        <v>0</v>
      </c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561" t="s">
        <v>1104</v>
      </c>
      <c r="B108" s="4562"/>
      <c r="C108" s="437">
        <f>SUM(D108:E108)</f>
        <v>1</v>
      </c>
      <c r="D108" s="702">
        <f t="shared" si="12"/>
        <v>0</v>
      </c>
      <c r="E108" s="752">
        <f t="shared" si="12"/>
        <v>1</v>
      </c>
      <c r="F108" s="430">
        <v>0</v>
      </c>
      <c r="G108" s="493">
        <v>0</v>
      </c>
      <c r="H108" s="430">
        <v>0</v>
      </c>
      <c r="I108" s="493">
        <v>0</v>
      </c>
      <c r="J108" s="430">
        <v>0</v>
      </c>
      <c r="K108" s="493">
        <v>0</v>
      </c>
      <c r="L108" s="430">
        <v>0</v>
      </c>
      <c r="M108" s="493">
        <v>0</v>
      </c>
      <c r="N108" s="430">
        <v>0</v>
      </c>
      <c r="O108" s="493">
        <v>0</v>
      </c>
      <c r="P108" s="430">
        <v>0</v>
      </c>
      <c r="Q108" s="493">
        <v>0</v>
      </c>
      <c r="R108" s="430">
        <v>0</v>
      </c>
      <c r="S108" s="493">
        <v>0</v>
      </c>
      <c r="T108" s="430">
        <v>0</v>
      </c>
      <c r="U108" s="493">
        <v>0</v>
      </c>
      <c r="V108" s="430">
        <v>0</v>
      </c>
      <c r="W108" s="493">
        <v>0</v>
      </c>
      <c r="X108" s="430">
        <v>0</v>
      </c>
      <c r="Y108" s="493">
        <v>0</v>
      </c>
      <c r="Z108" s="430">
        <v>0</v>
      </c>
      <c r="AA108" s="493">
        <v>0</v>
      </c>
      <c r="AB108" s="430">
        <v>0</v>
      </c>
      <c r="AC108" s="493">
        <v>0</v>
      </c>
      <c r="AD108" s="430">
        <v>0</v>
      </c>
      <c r="AE108" s="493">
        <v>0</v>
      </c>
      <c r="AF108" s="430">
        <v>0</v>
      </c>
      <c r="AG108" s="1061">
        <v>1</v>
      </c>
      <c r="AH108" s="493">
        <v>1</v>
      </c>
      <c r="AI108" s="685">
        <v>0</v>
      </c>
      <c r="AJ108" s="685">
        <v>0</v>
      </c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A108" s="3397" t="str">
        <f>IF(C108&gt;C106+C107,"* Los Ingresos de pacientes dependientes severos con escaras DEBEN estar incluidos en los Ingresos de pacientes dependientes severos Oncológicos o No Oncológicos. ","")</f>
        <v/>
      </c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73" t="s">
        <v>1091</v>
      </c>
      <c r="B110" s="4174"/>
      <c r="C110" s="4152" t="s">
        <v>27</v>
      </c>
      <c r="D110" s="4153"/>
      <c r="E110" s="4156"/>
      <c r="F110" s="4152" t="s">
        <v>957</v>
      </c>
      <c r="G110" s="4156"/>
      <c r="H110" s="4152" t="s">
        <v>956</v>
      </c>
      <c r="I110" s="4156"/>
      <c r="J110" s="4152" t="s">
        <v>955</v>
      </c>
      <c r="K110" s="4156"/>
      <c r="L110" s="4152" t="s">
        <v>954</v>
      </c>
      <c r="M110" s="4156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75"/>
      <c r="B111" s="4176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75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>
        <v>0</v>
      </c>
      <c r="G112" s="164">
        <v>0</v>
      </c>
      <c r="H112" s="144">
        <v>0</v>
      </c>
      <c r="I112" s="164">
        <v>0</v>
      </c>
      <c r="J112" s="144">
        <v>0</v>
      </c>
      <c r="K112" s="164">
        <v>0</v>
      </c>
      <c r="L112" s="144">
        <v>0</v>
      </c>
      <c r="M112" s="164">
        <v>0</v>
      </c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76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>
        <v>0</v>
      </c>
      <c r="G113" s="164">
        <v>0</v>
      </c>
      <c r="H113" s="144">
        <v>0</v>
      </c>
      <c r="I113" s="164">
        <v>0</v>
      </c>
      <c r="J113" s="144">
        <v>0</v>
      </c>
      <c r="K113" s="164">
        <v>0</v>
      </c>
      <c r="L113" s="144">
        <v>0</v>
      </c>
      <c r="M113" s="164">
        <v>0</v>
      </c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77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>
        <v>0</v>
      </c>
      <c r="G114" s="164">
        <v>0</v>
      </c>
      <c r="H114" s="144">
        <v>0</v>
      </c>
      <c r="I114" s="164">
        <v>0</v>
      </c>
      <c r="J114" s="144">
        <v>0</v>
      </c>
      <c r="K114" s="164">
        <v>0</v>
      </c>
      <c r="L114" s="144">
        <v>0</v>
      </c>
      <c r="M114" s="164">
        <v>0</v>
      </c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70" t="s">
        <v>1094</v>
      </c>
      <c r="B115" s="4470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75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>
        <v>0</v>
      </c>
      <c r="G116" s="164">
        <v>0</v>
      </c>
      <c r="H116" s="144">
        <v>0</v>
      </c>
      <c r="I116" s="164">
        <v>0</v>
      </c>
      <c r="J116" s="144">
        <v>0</v>
      </c>
      <c r="K116" s="164">
        <v>0</v>
      </c>
      <c r="L116" s="144">
        <v>0</v>
      </c>
      <c r="M116" s="164">
        <v>0</v>
      </c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76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>
        <v>0</v>
      </c>
      <c r="G117" s="165">
        <v>0</v>
      </c>
      <c r="H117" s="125">
        <v>0</v>
      </c>
      <c r="I117" s="165">
        <v>0</v>
      </c>
      <c r="J117" s="125">
        <v>0</v>
      </c>
      <c r="K117" s="165">
        <v>0</v>
      </c>
      <c r="L117" s="125">
        <v>0</v>
      </c>
      <c r="M117" s="165">
        <v>0</v>
      </c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76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>
        <v>0</v>
      </c>
      <c r="G118" s="165">
        <v>0</v>
      </c>
      <c r="H118" s="125">
        <v>0</v>
      </c>
      <c r="I118" s="165">
        <v>0</v>
      </c>
      <c r="J118" s="125">
        <v>0</v>
      </c>
      <c r="K118" s="165">
        <v>0</v>
      </c>
      <c r="L118" s="125">
        <v>0</v>
      </c>
      <c r="M118" s="165">
        <v>0</v>
      </c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77"/>
      <c r="B119" s="105" t="s">
        <v>1095</v>
      </c>
      <c r="C119" s="1056">
        <f>SUM(D119:E119)</f>
        <v>1</v>
      </c>
      <c r="D119" s="1055">
        <f t="shared" si="15"/>
        <v>0</v>
      </c>
      <c r="E119" s="202">
        <f t="shared" si="15"/>
        <v>1</v>
      </c>
      <c r="F119" s="153">
        <v>0</v>
      </c>
      <c r="G119" s="193">
        <v>0</v>
      </c>
      <c r="H119" s="153">
        <v>0</v>
      </c>
      <c r="I119" s="193">
        <v>0</v>
      </c>
      <c r="J119" s="153">
        <v>0</v>
      </c>
      <c r="K119" s="193">
        <v>0</v>
      </c>
      <c r="L119" s="153">
        <v>0</v>
      </c>
      <c r="M119" s="193">
        <v>1</v>
      </c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70" t="s">
        <v>1094</v>
      </c>
      <c r="B120" s="4470"/>
      <c r="C120" s="980">
        <f t="shared" ref="C120:M120" si="16">SUM(C116:C119)</f>
        <v>1</v>
      </c>
      <c r="D120" s="979">
        <f t="shared" si="16"/>
        <v>0</v>
      </c>
      <c r="E120" s="3263">
        <f t="shared" si="16"/>
        <v>1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1</v>
      </c>
      <c r="N120" s="3398"/>
      <c r="P120" s="3767"/>
      <c r="Q120" s="4488"/>
      <c r="R120" s="4489"/>
      <c r="S120" s="4487"/>
      <c r="T120" s="4487"/>
      <c r="U120" s="4487"/>
      <c r="V120" s="4487"/>
      <c r="W120" s="4487"/>
      <c r="X120" s="4487"/>
      <c r="Y120" s="4487"/>
      <c r="Z120" s="4487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74" t="s">
        <v>1093</v>
      </c>
      <c r="B121" s="4474"/>
      <c r="C121" s="437">
        <f t="shared" ref="C121:M121" si="17">SUM(C115+C120)</f>
        <v>1</v>
      </c>
      <c r="D121" s="702">
        <f t="shared" si="17"/>
        <v>0</v>
      </c>
      <c r="E121" s="752">
        <f t="shared" si="17"/>
        <v>1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1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73" t="s">
        <v>1091</v>
      </c>
      <c r="B123" s="4174"/>
      <c r="C123" s="4152" t="s">
        <v>27</v>
      </c>
      <c r="D123" s="4153"/>
      <c r="E123" s="4156"/>
      <c r="F123" s="4152" t="s">
        <v>957</v>
      </c>
      <c r="G123" s="4156"/>
      <c r="H123" s="4152" t="s">
        <v>956</v>
      </c>
      <c r="I123" s="4156"/>
      <c r="J123" s="4152" t="s">
        <v>955</v>
      </c>
      <c r="K123" s="4156"/>
      <c r="L123" s="4152" t="s">
        <v>954</v>
      </c>
      <c r="M123" s="4153"/>
      <c r="N123" s="4537" t="s">
        <v>1101</v>
      </c>
      <c r="O123" s="4153"/>
      <c r="P123" s="4156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75"/>
      <c r="B124" s="4176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75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>
        <v>0</v>
      </c>
      <c r="G125" s="894">
        <v>0</v>
      </c>
      <c r="H125" s="896">
        <v>0</v>
      </c>
      <c r="I125" s="894">
        <v>0</v>
      </c>
      <c r="J125" s="896">
        <v>0</v>
      </c>
      <c r="K125" s="894">
        <v>0</v>
      </c>
      <c r="L125" s="896">
        <v>0</v>
      </c>
      <c r="M125" s="955">
        <v>0</v>
      </c>
      <c r="N125" s="967">
        <v>0</v>
      </c>
      <c r="O125" s="962">
        <v>0</v>
      </c>
      <c r="P125" s="894">
        <v>0</v>
      </c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76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>
        <v>0</v>
      </c>
      <c r="G126" s="165">
        <v>0</v>
      </c>
      <c r="H126" s="125">
        <v>0</v>
      </c>
      <c r="I126" s="165">
        <v>0</v>
      </c>
      <c r="J126" s="125">
        <v>0</v>
      </c>
      <c r="K126" s="165">
        <v>0</v>
      </c>
      <c r="L126" s="125">
        <v>0</v>
      </c>
      <c r="M126" s="127">
        <v>0</v>
      </c>
      <c r="N126" s="320">
        <v>0</v>
      </c>
      <c r="O126" s="126">
        <v>0</v>
      </c>
      <c r="P126" s="165">
        <v>0</v>
      </c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77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>
        <v>0</v>
      </c>
      <c r="G127" s="193">
        <v>0</v>
      </c>
      <c r="H127" s="153">
        <v>0</v>
      </c>
      <c r="I127" s="193">
        <v>0</v>
      </c>
      <c r="J127" s="153">
        <v>0</v>
      </c>
      <c r="K127" s="193">
        <v>0</v>
      </c>
      <c r="L127" s="153">
        <v>0</v>
      </c>
      <c r="M127" s="948">
        <v>0</v>
      </c>
      <c r="N127" s="323">
        <v>0</v>
      </c>
      <c r="O127" s="130">
        <v>0</v>
      </c>
      <c r="P127" s="193">
        <v>0</v>
      </c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70" t="s">
        <v>1094</v>
      </c>
      <c r="B128" s="4470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>
        <v>0</v>
      </c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75" t="s">
        <v>1099</v>
      </c>
      <c r="B129" s="99" t="s">
        <v>1098</v>
      </c>
      <c r="C129" s="299">
        <f>SUM(D129:E129)</f>
        <v>2</v>
      </c>
      <c r="D129" s="358">
        <f t="shared" ref="D129:E132" si="20">SUM(F129+H129+J129+L129)</f>
        <v>2</v>
      </c>
      <c r="E129" s="176">
        <f t="shared" si="20"/>
        <v>0</v>
      </c>
      <c r="F129" s="144">
        <v>0</v>
      </c>
      <c r="G129" s="164">
        <v>0</v>
      </c>
      <c r="H129" s="144">
        <v>0</v>
      </c>
      <c r="I129" s="164">
        <v>0</v>
      </c>
      <c r="J129" s="144">
        <v>0</v>
      </c>
      <c r="K129" s="164">
        <v>0</v>
      </c>
      <c r="L129" s="144">
        <v>2</v>
      </c>
      <c r="M129" s="284">
        <v>0</v>
      </c>
      <c r="N129" s="322">
        <v>0</v>
      </c>
      <c r="O129" s="90">
        <v>0</v>
      </c>
      <c r="P129" s="164">
        <v>2</v>
      </c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76"/>
      <c r="B130" s="124" t="s">
        <v>1097</v>
      </c>
      <c r="C130" s="362">
        <f>SUM(D130:E130)</f>
        <v>2</v>
      </c>
      <c r="D130" s="363">
        <f t="shared" si="20"/>
        <v>1</v>
      </c>
      <c r="E130" s="185">
        <f t="shared" si="20"/>
        <v>1</v>
      </c>
      <c r="F130" s="125">
        <v>0</v>
      </c>
      <c r="G130" s="165">
        <v>0</v>
      </c>
      <c r="H130" s="125">
        <v>1</v>
      </c>
      <c r="I130" s="165">
        <v>0</v>
      </c>
      <c r="J130" s="125">
        <v>0</v>
      </c>
      <c r="K130" s="165">
        <v>0</v>
      </c>
      <c r="L130" s="125">
        <v>0</v>
      </c>
      <c r="M130" s="127">
        <v>1</v>
      </c>
      <c r="N130" s="320">
        <v>0</v>
      </c>
      <c r="O130" s="126">
        <v>0</v>
      </c>
      <c r="P130" s="165">
        <v>2</v>
      </c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76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>
        <v>0</v>
      </c>
      <c r="G131" s="165">
        <v>0</v>
      </c>
      <c r="H131" s="125">
        <v>0</v>
      </c>
      <c r="I131" s="165">
        <v>0</v>
      </c>
      <c r="J131" s="125">
        <v>0</v>
      </c>
      <c r="K131" s="165">
        <v>0</v>
      </c>
      <c r="L131" s="125">
        <v>0</v>
      </c>
      <c r="M131" s="127">
        <v>0</v>
      </c>
      <c r="N131" s="320">
        <v>0</v>
      </c>
      <c r="O131" s="126">
        <v>0</v>
      </c>
      <c r="P131" s="165">
        <v>0</v>
      </c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77"/>
      <c r="B132" s="105" t="s">
        <v>1095</v>
      </c>
      <c r="C132" s="341">
        <f>SUM(D132:E132)</f>
        <v>3</v>
      </c>
      <c r="D132" s="366">
        <f t="shared" si="20"/>
        <v>1</v>
      </c>
      <c r="E132" s="188">
        <f t="shared" si="20"/>
        <v>2</v>
      </c>
      <c r="F132" s="153">
        <v>0</v>
      </c>
      <c r="G132" s="193">
        <v>0</v>
      </c>
      <c r="H132" s="153">
        <v>0</v>
      </c>
      <c r="I132" s="193">
        <v>0</v>
      </c>
      <c r="J132" s="153">
        <v>0</v>
      </c>
      <c r="K132" s="193">
        <v>0</v>
      </c>
      <c r="L132" s="153">
        <v>1</v>
      </c>
      <c r="M132" s="948">
        <v>2</v>
      </c>
      <c r="N132" s="323">
        <v>0</v>
      </c>
      <c r="O132" s="130">
        <v>0</v>
      </c>
      <c r="P132" s="193">
        <v>3</v>
      </c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70" t="s">
        <v>1094</v>
      </c>
      <c r="B133" s="4470"/>
      <c r="C133" s="1035">
        <f t="shared" ref="C133:P133" si="21">SUM(C129:C132)</f>
        <v>7</v>
      </c>
      <c r="D133" s="1032">
        <f t="shared" si="21"/>
        <v>4</v>
      </c>
      <c r="E133" s="680">
        <f t="shared" si="21"/>
        <v>3</v>
      </c>
      <c r="F133" s="1035">
        <f t="shared" si="21"/>
        <v>0</v>
      </c>
      <c r="G133" s="680">
        <f t="shared" si="21"/>
        <v>0</v>
      </c>
      <c r="H133" s="1035">
        <f t="shared" si="21"/>
        <v>1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3</v>
      </c>
      <c r="M133" s="1034">
        <f t="shared" si="21"/>
        <v>3</v>
      </c>
      <c r="N133" s="1033">
        <f t="shared" si="21"/>
        <v>0</v>
      </c>
      <c r="O133" s="1032">
        <f t="shared" si="21"/>
        <v>0</v>
      </c>
      <c r="P133" s="680">
        <f t="shared" si="21"/>
        <v>7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>
        <v>0</v>
      </c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74" t="s">
        <v>1093</v>
      </c>
      <c r="B134" s="4474"/>
      <c r="C134" s="703">
        <f t="shared" ref="C134:P134" si="22">SUM(C128+C133)</f>
        <v>7</v>
      </c>
      <c r="D134" s="1029">
        <f t="shared" si="22"/>
        <v>4</v>
      </c>
      <c r="E134" s="711">
        <f t="shared" si="22"/>
        <v>3</v>
      </c>
      <c r="F134" s="703">
        <f t="shared" si="22"/>
        <v>0</v>
      </c>
      <c r="G134" s="711">
        <f t="shared" si="22"/>
        <v>0</v>
      </c>
      <c r="H134" s="703">
        <f t="shared" si="22"/>
        <v>1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3</v>
      </c>
      <c r="M134" s="1031">
        <f t="shared" si="22"/>
        <v>3</v>
      </c>
      <c r="N134" s="1030">
        <f t="shared" si="22"/>
        <v>0</v>
      </c>
      <c r="O134" s="1029">
        <f t="shared" si="22"/>
        <v>0</v>
      </c>
      <c r="P134" s="711">
        <f t="shared" si="22"/>
        <v>7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73" t="s">
        <v>1091</v>
      </c>
      <c r="B136" s="4174"/>
      <c r="C136" s="4153" t="s">
        <v>27</v>
      </c>
      <c r="D136" s="4153"/>
      <c r="E136" s="4156"/>
      <c r="F136" s="4152" t="s">
        <v>958</v>
      </c>
      <c r="G136" s="4156"/>
      <c r="H136" s="4152" t="s">
        <v>957</v>
      </c>
      <c r="I136" s="4156"/>
      <c r="J136" s="4152" t="s">
        <v>956</v>
      </c>
      <c r="K136" s="4156"/>
      <c r="L136" s="4152" t="s">
        <v>955</v>
      </c>
      <c r="M136" s="4156"/>
      <c r="N136" s="4152" t="s">
        <v>954</v>
      </c>
      <c r="O136" s="4156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75"/>
      <c r="B137" s="4176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64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>
        <v>0</v>
      </c>
      <c r="G138" s="894">
        <v>0</v>
      </c>
      <c r="H138" s="896">
        <v>0</v>
      </c>
      <c r="I138" s="164">
        <v>0</v>
      </c>
      <c r="J138" s="144">
        <v>0</v>
      </c>
      <c r="K138" s="164">
        <v>0</v>
      </c>
      <c r="L138" s="144">
        <v>0</v>
      </c>
      <c r="M138" s="164">
        <v>0</v>
      </c>
      <c r="N138" s="115">
        <v>0</v>
      </c>
      <c r="O138" s="961">
        <v>0</v>
      </c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6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>
        <v>0</v>
      </c>
      <c r="I139" s="164">
        <v>0</v>
      </c>
      <c r="J139" s="144">
        <v>0</v>
      </c>
      <c r="K139" s="164">
        <v>0</v>
      </c>
      <c r="L139" s="144">
        <v>0</v>
      </c>
      <c r="M139" s="164">
        <v>0</v>
      </c>
      <c r="N139" s="115">
        <v>0</v>
      </c>
      <c r="O139" s="145">
        <v>0</v>
      </c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65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>
        <v>0</v>
      </c>
      <c r="I140" s="142">
        <v>0</v>
      </c>
      <c r="J140" s="140">
        <v>0</v>
      </c>
      <c r="K140" s="142">
        <v>0</v>
      </c>
      <c r="L140" s="140">
        <v>0</v>
      </c>
      <c r="M140" s="142">
        <v>0</v>
      </c>
      <c r="N140" s="117">
        <v>0</v>
      </c>
      <c r="O140" s="116">
        <v>0</v>
      </c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452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467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>
        <v>0</v>
      </c>
      <c r="G142" s="1021">
        <v>0</v>
      </c>
      <c r="H142" s="245">
        <v>0</v>
      </c>
      <c r="I142" s="1021">
        <v>0</v>
      </c>
      <c r="J142" s="873">
        <v>0</v>
      </c>
      <c r="K142" s="164">
        <v>0</v>
      </c>
      <c r="L142" s="873">
        <v>0</v>
      </c>
      <c r="M142" s="164">
        <v>0</v>
      </c>
      <c r="N142" s="245">
        <v>0</v>
      </c>
      <c r="O142" s="1021">
        <v>0</v>
      </c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6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>
        <v>0</v>
      </c>
      <c r="G143" s="164">
        <v>0</v>
      </c>
      <c r="H143" s="125">
        <v>0</v>
      </c>
      <c r="I143" s="164">
        <v>0</v>
      </c>
      <c r="J143" s="125">
        <v>0</v>
      </c>
      <c r="K143" s="164">
        <v>0</v>
      </c>
      <c r="L143" s="144">
        <v>0</v>
      </c>
      <c r="M143" s="164">
        <v>0</v>
      </c>
      <c r="N143" s="125">
        <v>0</v>
      </c>
      <c r="O143" s="145">
        <v>0</v>
      </c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6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>
        <v>0</v>
      </c>
      <c r="G144" s="165">
        <v>0</v>
      </c>
      <c r="H144" s="125">
        <v>0</v>
      </c>
      <c r="I144" s="165">
        <v>0</v>
      </c>
      <c r="J144" s="125">
        <v>0</v>
      </c>
      <c r="K144" s="165">
        <v>0</v>
      </c>
      <c r="L144" s="125">
        <v>0</v>
      </c>
      <c r="M144" s="165">
        <v>0</v>
      </c>
      <c r="N144" s="152">
        <v>0</v>
      </c>
      <c r="O144" s="137">
        <v>0</v>
      </c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427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>
        <v>0</v>
      </c>
      <c r="G145" s="142">
        <v>0</v>
      </c>
      <c r="H145" s="140">
        <v>0</v>
      </c>
      <c r="I145" s="142">
        <v>0</v>
      </c>
      <c r="J145" s="140">
        <v>0</v>
      </c>
      <c r="K145" s="142">
        <v>0</v>
      </c>
      <c r="L145" s="140">
        <v>0</v>
      </c>
      <c r="M145" s="142">
        <v>0</v>
      </c>
      <c r="N145" s="117">
        <v>0</v>
      </c>
      <c r="O145" s="116">
        <v>0</v>
      </c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49" t="s">
        <v>1078</v>
      </c>
      <c r="B149" s="4264"/>
      <c r="C149" s="4490" t="s">
        <v>27</v>
      </c>
      <c r="D149" s="4490"/>
      <c r="E149" s="4490"/>
      <c r="F149" s="4490" t="s">
        <v>83</v>
      </c>
      <c r="G149" s="4490"/>
      <c r="H149" s="4490" t="s">
        <v>84</v>
      </c>
      <c r="I149" s="4490"/>
      <c r="J149" s="4490" t="s">
        <v>85</v>
      </c>
      <c r="K149" s="4490"/>
      <c r="L149" s="4490" t="s">
        <v>79</v>
      </c>
      <c r="M149" s="4490"/>
      <c r="N149" s="4164" t="s">
        <v>6</v>
      </c>
      <c r="O149" s="4166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52"/>
      <c r="AN149" s="4493" t="s">
        <v>93</v>
      </c>
      <c r="AO149" s="4451" t="s">
        <v>1077</v>
      </c>
      <c r="AP149" s="4152" t="s">
        <v>3</v>
      </c>
      <c r="AQ149" s="4156"/>
      <c r="AR149" s="4150" t="s">
        <v>479</v>
      </c>
      <c r="AS149" s="4150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0"/>
      <c r="B150" s="4427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494"/>
      <c r="AO150" s="4276"/>
      <c r="AP150" s="3124" t="s">
        <v>20</v>
      </c>
      <c r="AQ150" s="3148" t="s">
        <v>21</v>
      </c>
      <c r="AR150" s="4151"/>
      <c r="AS150" s="4151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491" t="s">
        <v>971</v>
      </c>
      <c r="B151" s="4492"/>
      <c r="C151" s="920">
        <f>SUM(D151+E151)</f>
        <v>4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4</v>
      </c>
      <c r="F151" s="976">
        <v>0</v>
      </c>
      <c r="G151" s="276">
        <v>0</v>
      </c>
      <c r="H151" s="976">
        <v>0</v>
      </c>
      <c r="I151" s="276">
        <v>0</v>
      </c>
      <c r="J151" s="976">
        <v>0</v>
      </c>
      <c r="K151" s="276">
        <v>0</v>
      </c>
      <c r="L151" s="976">
        <v>0</v>
      </c>
      <c r="M151" s="276">
        <v>0</v>
      </c>
      <c r="N151" s="976">
        <v>0</v>
      </c>
      <c r="O151" s="276">
        <v>0</v>
      </c>
      <c r="P151" s="976">
        <v>0</v>
      </c>
      <c r="Q151" s="276">
        <v>0</v>
      </c>
      <c r="R151" s="976">
        <v>0</v>
      </c>
      <c r="S151" s="276">
        <v>2</v>
      </c>
      <c r="T151" s="976">
        <v>0</v>
      </c>
      <c r="U151" s="276">
        <v>0</v>
      </c>
      <c r="V151" s="976">
        <v>0</v>
      </c>
      <c r="W151" s="276">
        <v>2</v>
      </c>
      <c r="X151" s="976">
        <v>0</v>
      </c>
      <c r="Y151" s="276">
        <v>0</v>
      </c>
      <c r="Z151" s="976">
        <v>0</v>
      </c>
      <c r="AA151" s="276">
        <v>0</v>
      </c>
      <c r="AB151" s="976">
        <v>0</v>
      </c>
      <c r="AC151" s="276">
        <v>0</v>
      </c>
      <c r="AD151" s="430">
        <v>0</v>
      </c>
      <c r="AE151" s="276">
        <v>0</v>
      </c>
      <c r="AF151" s="430">
        <v>0</v>
      </c>
      <c r="AG151" s="276">
        <v>0</v>
      </c>
      <c r="AH151" s="430">
        <v>0</v>
      </c>
      <c r="AI151" s="276">
        <v>0</v>
      </c>
      <c r="AJ151" s="430">
        <v>0</v>
      </c>
      <c r="AK151" s="276">
        <v>0</v>
      </c>
      <c r="AL151" s="430">
        <v>0</v>
      </c>
      <c r="AM151" s="245">
        <v>0</v>
      </c>
      <c r="AN151" s="1006">
        <v>0</v>
      </c>
      <c r="AO151" s="237">
        <v>2</v>
      </c>
      <c r="AP151" s="430">
        <v>0</v>
      </c>
      <c r="AQ151" s="276">
        <v>0</v>
      </c>
      <c r="AR151" s="693">
        <v>0</v>
      </c>
      <c r="AS151" s="693">
        <v>0</v>
      </c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471" t="s">
        <v>1066</v>
      </c>
      <c r="B152" s="4472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481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>
        <v>0</v>
      </c>
      <c r="G153" s="894">
        <v>0</v>
      </c>
      <c r="H153" s="896">
        <v>0</v>
      </c>
      <c r="I153" s="894">
        <v>0</v>
      </c>
      <c r="J153" s="896">
        <v>0</v>
      </c>
      <c r="K153" s="894">
        <v>0</v>
      </c>
      <c r="L153" s="896">
        <v>0</v>
      </c>
      <c r="M153" s="894">
        <v>0</v>
      </c>
      <c r="N153" s="896">
        <v>0</v>
      </c>
      <c r="O153" s="894">
        <v>0</v>
      </c>
      <c r="P153" s="896">
        <v>0</v>
      </c>
      <c r="Q153" s="894">
        <v>0</v>
      </c>
      <c r="R153" s="896">
        <v>0</v>
      </c>
      <c r="S153" s="894">
        <v>0</v>
      </c>
      <c r="T153" s="896">
        <v>0</v>
      </c>
      <c r="U153" s="894">
        <v>0</v>
      </c>
      <c r="V153" s="896">
        <v>0</v>
      </c>
      <c r="W153" s="894">
        <v>0</v>
      </c>
      <c r="X153" s="896">
        <v>0</v>
      </c>
      <c r="Y153" s="894">
        <v>0</v>
      </c>
      <c r="Z153" s="896">
        <v>0</v>
      </c>
      <c r="AA153" s="894">
        <v>0</v>
      </c>
      <c r="AB153" s="896">
        <v>0</v>
      </c>
      <c r="AC153" s="894">
        <v>0</v>
      </c>
      <c r="AD153" s="896">
        <v>0</v>
      </c>
      <c r="AE153" s="894">
        <v>0</v>
      </c>
      <c r="AF153" s="896">
        <v>0</v>
      </c>
      <c r="AG153" s="894">
        <v>0</v>
      </c>
      <c r="AH153" s="896">
        <v>0</v>
      </c>
      <c r="AI153" s="894">
        <v>0</v>
      </c>
      <c r="AJ153" s="896">
        <v>0</v>
      </c>
      <c r="AK153" s="894">
        <v>0</v>
      </c>
      <c r="AL153" s="896">
        <v>0</v>
      </c>
      <c r="AM153" s="955">
        <v>0</v>
      </c>
      <c r="AN153" s="998">
        <v>0</v>
      </c>
      <c r="AO153" s="895">
        <v>0</v>
      </c>
      <c r="AP153" s="896">
        <v>0</v>
      </c>
      <c r="AQ153" s="894">
        <v>0</v>
      </c>
      <c r="AR153" s="894">
        <v>0</v>
      </c>
      <c r="AS153" s="894">
        <v>0</v>
      </c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482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>
        <v>0</v>
      </c>
      <c r="G154" s="493">
        <v>0</v>
      </c>
      <c r="H154" s="430">
        <v>0</v>
      </c>
      <c r="I154" s="493">
        <v>0</v>
      </c>
      <c r="J154" s="430">
        <v>0</v>
      </c>
      <c r="K154" s="493">
        <v>0</v>
      </c>
      <c r="L154" s="430">
        <v>0</v>
      </c>
      <c r="M154" s="493">
        <v>0</v>
      </c>
      <c r="N154" s="430">
        <v>0</v>
      </c>
      <c r="O154" s="493">
        <v>0</v>
      </c>
      <c r="P154" s="430">
        <v>0</v>
      </c>
      <c r="Q154" s="493">
        <v>0</v>
      </c>
      <c r="R154" s="430">
        <v>0</v>
      </c>
      <c r="S154" s="493">
        <v>0</v>
      </c>
      <c r="T154" s="430">
        <v>0</v>
      </c>
      <c r="U154" s="493">
        <v>0</v>
      </c>
      <c r="V154" s="430">
        <v>0</v>
      </c>
      <c r="W154" s="493">
        <v>0</v>
      </c>
      <c r="X154" s="430">
        <v>0</v>
      </c>
      <c r="Y154" s="493">
        <v>0</v>
      </c>
      <c r="Z154" s="430">
        <v>0</v>
      </c>
      <c r="AA154" s="493">
        <v>0</v>
      </c>
      <c r="AB154" s="430">
        <v>0</v>
      </c>
      <c r="AC154" s="493">
        <v>0</v>
      </c>
      <c r="AD154" s="430">
        <v>0</v>
      </c>
      <c r="AE154" s="493">
        <v>0</v>
      </c>
      <c r="AF154" s="430">
        <v>0</v>
      </c>
      <c r="AG154" s="493">
        <v>0</v>
      </c>
      <c r="AH154" s="430">
        <v>0</v>
      </c>
      <c r="AI154" s="493">
        <v>0</v>
      </c>
      <c r="AJ154" s="430">
        <v>0</v>
      </c>
      <c r="AK154" s="493">
        <v>0</v>
      </c>
      <c r="AL154" s="430">
        <v>0</v>
      </c>
      <c r="AM154" s="524">
        <v>0</v>
      </c>
      <c r="AN154" s="246">
        <v>0</v>
      </c>
      <c r="AO154" s="685">
        <v>0</v>
      </c>
      <c r="AP154" s="430">
        <v>0</v>
      </c>
      <c r="AQ154" s="493">
        <v>0</v>
      </c>
      <c r="AR154" s="493">
        <v>0</v>
      </c>
      <c r="AS154" s="493">
        <v>0</v>
      </c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1" t="s">
        <v>1062</v>
      </c>
      <c r="B155" s="4282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>
        <v>0</v>
      </c>
      <c r="G155" s="693">
        <v>0</v>
      </c>
      <c r="H155" s="976">
        <v>0</v>
      </c>
      <c r="I155" s="693">
        <v>0</v>
      </c>
      <c r="J155" s="976">
        <v>0</v>
      </c>
      <c r="K155" s="693">
        <v>0</v>
      </c>
      <c r="L155" s="976">
        <v>0</v>
      </c>
      <c r="M155" s="693">
        <v>0</v>
      </c>
      <c r="N155" s="976">
        <v>0</v>
      </c>
      <c r="O155" s="693">
        <v>0</v>
      </c>
      <c r="P155" s="976">
        <v>0</v>
      </c>
      <c r="Q155" s="693">
        <v>0</v>
      </c>
      <c r="R155" s="976">
        <v>0</v>
      </c>
      <c r="S155" s="693">
        <v>0</v>
      </c>
      <c r="T155" s="976">
        <v>0</v>
      </c>
      <c r="U155" s="693">
        <v>0</v>
      </c>
      <c r="V155" s="976">
        <v>0</v>
      </c>
      <c r="W155" s="693">
        <v>0</v>
      </c>
      <c r="X155" s="976">
        <v>0</v>
      </c>
      <c r="Y155" s="693">
        <v>0</v>
      </c>
      <c r="Z155" s="976">
        <v>0</v>
      </c>
      <c r="AA155" s="693">
        <v>0</v>
      </c>
      <c r="AB155" s="976">
        <v>0</v>
      </c>
      <c r="AC155" s="693">
        <v>0</v>
      </c>
      <c r="AD155" s="976">
        <v>0</v>
      </c>
      <c r="AE155" s="693">
        <v>0</v>
      </c>
      <c r="AF155" s="976">
        <v>0</v>
      </c>
      <c r="AG155" s="693">
        <v>0</v>
      </c>
      <c r="AH155" s="976">
        <v>0</v>
      </c>
      <c r="AI155" s="693">
        <v>0</v>
      </c>
      <c r="AJ155" s="976">
        <v>0</v>
      </c>
      <c r="AK155" s="693">
        <v>0</v>
      </c>
      <c r="AL155" s="976">
        <v>0</v>
      </c>
      <c r="AM155" s="715">
        <v>0</v>
      </c>
      <c r="AN155" s="1006">
        <v>0</v>
      </c>
      <c r="AO155" s="977">
        <v>0</v>
      </c>
      <c r="AP155" s="976">
        <v>0</v>
      </c>
      <c r="AQ155" s="693">
        <v>0</v>
      </c>
      <c r="AR155" s="693">
        <v>0</v>
      </c>
      <c r="AS155" s="693">
        <v>0</v>
      </c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481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>
        <v>0</v>
      </c>
      <c r="G156" s="894">
        <v>0</v>
      </c>
      <c r="H156" s="896">
        <v>0</v>
      </c>
      <c r="I156" s="894">
        <v>0</v>
      </c>
      <c r="J156" s="896">
        <v>0</v>
      </c>
      <c r="K156" s="894">
        <v>0</v>
      </c>
      <c r="L156" s="896">
        <v>0</v>
      </c>
      <c r="M156" s="894">
        <v>0</v>
      </c>
      <c r="N156" s="896">
        <v>0</v>
      </c>
      <c r="O156" s="894">
        <v>0</v>
      </c>
      <c r="P156" s="896">
        <v>0</v>
      </c>
      <c r="Q156" s="894">
        <v>0</v>
      </c>
      <c r="R156" s="896">
        <v>0</v>
      </c>
      <c r="S156" s="894">
        <v>0</v>
      </c>
      <c r="T156" s="896">
        <v>0</v>
      </c>
      <c r="U156" s="894">
        <v>0</v>
      </c>
      <c r="V156" s="896">
        <v>0</v>
      </c>
      <c r="W156" s="894">
        <v>0</v>
      </c>
      <c r="X156" s="896">
        <v>0</v>
      </c>
      <c r="Y156" s="894">
        <v>0</v>
      </c>
      <c r="Z156" s="896">
        <v>0</v>
      </c>
      <c r="AA156" s="894">
        <v>0</v>
      </c>
      <c r="AB156" s="896">
        <v>0</v>
      </c>
      <c r="AC156" s="894">
        <v>0</v>
      </c>
      <c r="AD156" s="896">
        <v>0</v>
      </c>
      <c r="AE156" s="894">
        <v>0</v>
      </c>
      <c r="AF156" s="896">
        <v>0</v>
      </c>
      <c r="AG156" s="894">
        <v>0</v>
      </c>
      <c r="AH156" s="896">
        <v>0</v>
      </c>
      <c r="AI156" s="894">
        <v>0</v>
      </c>
      <c r="AJ156" s="896">
        <v>0</v>
      </c>
      <c r="AK156" s="894">
        <v>0</v>
      </c>
      <c r="AL156" s="896">
        <v>0</v>
      </c>
      <c r="AM156" s="955">
        <v>0</v>
      </c>
      <c r="AN156" s="998">
        <v>0</v>
      </c>
      <c r="AO156" s="895">
        <v>0</v>
      </c>
      <c r="AP156" s="896">
        <v>0</v>
      </c>
      <c r="AQ156" s="894">
        <v>0</v>
      </c>
      <c r="AR156" s="894">
        <v>0</v>
      </c>
      <c r="AS156" s="894">
        <v>0</v>
      </c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482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>
        <v>0</v>
      </c>
      <c r="G157" s="276">
        <v>0</v>
      </c>
      <c r="H157" s="207">
        <v>0</v>
      </c>
      <c r="I157" s="276">
        <v>0</v>
      </c>
      <c r="J157" s="207">
        <v>0</v>
      </c>
      <c r="K157" s="276">
        <v>0</v>
      </c>
      <c r="L157" s="430">
        <v>0</v>
      </c>
      <c r="M157" s="493">
        <v>0</v>
      </c>
      <c r="N157" s="207">
        <v>0</v>
      </c>
      <c r="O157" s="276">
        <v>0</v>
      </c>
      <c r="P157" s="207">
        <v>0</v>
      </c>
      <c r="Q157" s="276">
        <v>0</v>
      </c>
      <c r="R157" s="207">
        <v>0</v>
      </c>
      <c r="S157" s="276">
        <v>0</v>
      </c>
      <c r="T157" s="207">
        <v>0</v>
      </c>
      <c r="U157" s="276">
        <v>0</v>
      </c>
      <c r="V157" s="207">
        <v>0</v>
      </c>
      <c r="W157" s="276">
        <v>0</v>
      </c>
      <c r="X157" s="207">
        <v>0</v>
      </c>
      <c r="Y157" s="276">
        <v>0</v>
      </c>
      <c r="Z157" s="207">
        <v>0</v>
      </c>
      <c r="AA157" s="276">
        <v>0</v>
      </c>
      <c r="AB157" s="207">
        <v>0</v>
      </c>
      <c r="AC157" s="276">
        <v>0</v>
      </c>
      <c r="AD157" s="207">
        <v>0</v>
      </c>
      <c r="AE157" s="276">
        <v>0</v>
      </c>
      <c r="AF157" s="207">
        <v>0</v>
      </c>
      <c r="AG157" s="276">
        <v>0</v>
      </c>
      <c r="AH157" s="207">
        <v>0</v>
      </c>
      <c r="AI157" s="276">
        <v>0</v>
      </c>
      <c r="AJ157" s="207">
        <v>0</v>
      </c>
      <c r="AK157" s="276">
        <v>0</v>
      </c>
      <c r="AL157" s="207">
        <v>0</v>
      </c>
      <c r="AM157" s="245">
        <v>0</v>
      </c>
      <c r="AN157" s="246">
        <v>0</v>
      </c>
      <c r="AO157" s="685">
        <v>0</v>
      </c>
      <c r="AP157" s="430">
        <v>0</v>
      </c>
      <c r="AQ157" s="493">
        <v>0</v>
      </c>
      <c r="AR157" s="493">
        <v>0</v>
      </c>
      <c r="AS157" s="493">
        <v>0</v>
      </c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4</v>
      </c>
      <c r="D158" s="979">
        <f t="shared" si="25"/>
        <v>0</v>
      </c>
      <c r="E158" s="3263">
        <f t="shared" si="26"/>
        <v>4</v>
      </c>
      <c r="F158" s="976">
        <v>0</v>
      </c>
      <c r="G158" s="693">
        <v>0</v>
      </c>
      <c r="H158" s="976">
        <v>0</v>
      </c>
      <c r="I158" s="693">
        <v>0</v>
      </c>
      <c r="J158" s="976">
        <v>0</v>
      </c>
      <c r="K158" s="693">
        <v>0</v>
      </c>
      <c r="L158" s="976">
        <v>0</v>
      </c>
      <c r="M158" s="693">
        <v>0</v>
      </c>
      <c r="N158" s="976">
        <v>0</v>
      </c>
      <c r="O158" s="693">
        <v>0</v>
      </c>
      <c r="P158" s="976">
        <v>0</v>
      </c>
      <c r="Q158" s="693">
        <v>0</v>
      </c>
      <c r="R158" s="976">
        <v>0</v>
      </c>
      <c r="S158" s="693">
        <v>2</v>
      </c>
      <c r="T158" s="976">
        <v>0</v>
      </c>
      <c r="U158" s="693">
        <v>0</v>
      </c>
      <c r="V158" s="976">
        <v>0</v>
      </c>
      <c r="W158" s="693">
        <v>2</v>
      </c>
      <c r="X158" s="976">
        <v>0</v>
      </c>
      <c r="Y158" s="693">
        <v>0</v>
      </c>
      <c r="Z158" s="976">
        <v>0</v>
      </c>
      <c r="AA158" s="693">
        <v>0</v>
      </c>
      <c r="AB158" s="976">
        <v>0</v>
      </c>
      <c r="AC158" s="693">
        <v>0</v>
      </c>
      <c r="AD158" s="976">
        <v>0</v>
      </c>
      <c r="AE158" s="693">
        <v>0</v>
      </c>
      <c r="AF158" s="976">
        <v>0</v>
      </c>
      <c r="AG158" s="693">
        <v>0</v>
      </c>
      <c r="AH158" s="976">
        <v>0</v>
      </c>
      <c r="AI158" s="693">
        <v>0</v>
      </c>
      <c r="AJ158" s="976">
        <v>0</v>
      </c>
      <c r="AK158" s="693">
        <v>0</v>
      </c>
      <c r="AL158" s="976">
        <v>0</v>
      </c>
      <c r="AM158" s="715">
        <v>0</v>
      </c>
      <c r="AN158" s="1006">
        <v>0</v>
      </c>
      <c r="AO158" s="977">
        <v>2</v>
      </c>
      <c r="AP158" s="430">
        <v>0</v>
      </c>
      <c r="AQ158" s="693">
        <v>0</v>
      </c>
      <c r="AR158" s="693">
        <v>0</v>
      </c>
      <c r="AS158" s="693">
        <v>0</v>
      </c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50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>
        <v>0</v>
      </c>
      <c r="G159" s="164">
        <v>0</v>
      </c>
      <c r="H159" s="144">
        <v>0</v>
      </c>
      <c r="I159" s="164">
        <v>0</v>
      </c>
      <c r="J159" s="144">
        <v>0</v>
      </c>
      <c r="K159" s="164">
        <v>0</v>
      </c>
      <c r="L159" s="144">
        <v>0</v>
      </c>
      <c r="M159" s="164">
        <v>0</v>
      </c>
      <c r="N159" s="144">
        <v>0</v>
      </c>
      <c r="O159" s="164">
        <v>0</v>
      </c>
      <c r="P159" s="144">
        <v>0</v>
      </c>
      <c r="Q159" s="164">
        <v>0</v>
      </c>
      <c r="R159" s="144">
        <v>0</v>
      </c>
      <c r="S159" s="164">
        <v>0</v>
      </c>
      <c r="T159" s="144">
        <v>0</v>
      </c>
      <c r="U159" s="164">
        <v>0</v>
      </c>
      <c r="V159" s="144">
        <v>0</v>
      </c>
      <c r="W159" s="164">
        <v>0</v>
      </c>
      <c r="X159" s="144">
        <v>0</v>
      </c>
      <c r="Y159" s="164">
        <v>0</v>
      </c>
      <c r="Z159" s="144">
        <v>0</v>
      </c>
      <c r="AA159" s="164">
        <v>0</v>
      </c>
      <c r="AB159" s="144">
        <v>0</v>
      </c>
      <c r="AC159" s="164">
        <v>0</v>
      </c>
      <c r="AD159" s="144">
        <v>0</v>
      </c>
      <c r="AE159" s="164">
        <v>0</v>
      </c>
      <c r="AF159" s="144">
        <v>0</v>
      </c>
      <c r="AG159" s="164">
        <v>0</v>
      </c>
      <c r="AH159" s="144">
        <v>0</v>
      </c>
      <c r="AI159" s="164">
        <v>0</v>
      </c>
      <c r="AJ159" s="144">
        <v>0</v>
      </c>
      <c r="AK159" s="164">
        <v>0</v>
      </c>
      <c r="AL159" s="144">
        <v>0</v>
      </c>
      <c r="AM159" s="284">
        <v>0</v>
      </c>
      <c r="AN159" s="243">
        <v>0</v>
      </c>
      <c r="AO159" s="104">
        <v>0</v>
      </c>
      <c r="AP159" s="144">
        <v>0</v>
      </c>
      <c r="AQ159" s="276">
        <v>0</v>
      </c>
      <c r="AR159" s="276">
        <v>0</v>
      </c>
      <c r="AS159" s="276">
        <v>0</v>
      </c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59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>
        <v>0</v>
      </c>
      <c r="G160" s="165">
        <v>0</v>
      </c>
      <c r="H160" s="125">
        <v>0</v>
      </c>
      <c r="I160" s="165">
        <v>0</v>
      </c>
      <c r="J160" s="125">
        <v>0</v>
      </c>
      <c r="K160" s="165">
        <v>0</v>
      </c>
      <c r="L160" s="125">
        <v>0</v>
      </c>
      <c r="M160" s="165">
        <v>0</v>
      </c>
      <c r="N160" s="125">
        <v>0</v>
      </c>
      <c r="O160" s="165">
        <v>0</v>
      </c>
      <c r="P160" s="125">
        <v>0</v>
      </c>
      <c r="Q160" s="165">
        <v>0</v>
      </c>
      <c r="R160" s="125">
        <v>0</v>
      </c>
      <c r="S160" s="165">
        <v>0</v>
      </c>
      <c r="T160" s="125">
        <v>0</v>
      </c>
      <c r="U160" s="165">
        <v>0</v>
      </c>
      <c r="V160" s="125">
        <v>0</v>
      </c>
      <c r="W160" s="165">
        <v>0</v>
      </c>
      <c r="X160" s="125">
        <v>0</v>
      </c>
      <c r="Y160" s="165">
        <v>0</v>
      </c>
      <c r="Z160" s="125">
        <v>0</v>
      </c>
      <c r="AA160" s="165">
        <v>0</v>
      </c>
      <c r="AB160" s="125">
        <v>0</v>
      </c>
      <c r="AC160" s="165">
        <v>0</v>
      </c>
      <c r="AD160" s="125">
        <v>0</v>
      </c>
      <c r="AE160" s="165">
        <v>0</v>
      </c>
      <c r="AF160" s="125">
        <v>0</v>
      </c>
      <c r="AG160" s="165">
        <v>0</v>
      </c>
      <c r="AH160" s="125">
        <v>0</v>
      </c>
      <c r="AI160" s="165">
        <v>0</v>
      </c>
      <c r="AJ160" s="125">
        <v>0</v>
      </c>
      <c r="AK160" s="165">
        <v>0</v>
      </c>
      <c r="AL160" s="125">
        <v>0</v>
      </c>
      <c r="AM160" s="127">
        <v>0</v>
      </c>
      <c r="AN160" s="241">
        <v>0</v>
      </c>
      <c r="AO160" s="138">
        <v>0</v>
      </c>
      <c r="AP160" s="125">
        <v>0</v>
      </c>
      <c r="AQ160" s="193">
        <v>0</v>
      </c>
      <c r="AR160" s="193">
        <v>0</v>
      </c>
      <c r="AS160" s="193">
        <v>0</v>
      </c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59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>
        <v>0</v>
      </c>
      <c r="G161" s="193">
        <v>0</v>
      </c>
      <c r="H161" s="2777">
        <v>0</v>
      </c>
      <c r="I161" s="193">
        <v>0</v>
      </c>
      <c r="J161" s="2777">
        <v>0</v>
      </c>
      <c r="K161" s="193">
        <v>0</v>
      </c>
      <c r="L161" s="2777">
        <v>0</v>
      </c>
      <c r="M161" s="193">
        <v>0</v>
      </c>
      <c r="N161" s="2777">
        <v>0</v>
      </c>
      <c r="O161" s="193">
        <v>0</v>
      </c>
      <c r="P161" s="2777">
        <v>0</v>
      </c>
      <c r="Q161" s="193">
        <v>0</v>
      </c>
      <c r="R161" s="2777">
        <v>0</v>
      </c>
      <c r="S161" s="193">
        <v>0</v>
      </c>
      <c r="T161" s="2777">
        <v>0</v>
      </c>
      <c r="U161" s="193">
        <v>0</v>
      </c>
      <c r="V161" s="2777">
        <v>0</v>
      </c>
      <c r="W161" s="193">
        <v>0</v>
      </c>
      <c r="X161" s="2777">
        <v>0</v>
      </c>
      <c r="Y161" s="193">
        <v>0</v>
      </c>
      <c r="Z161" s="2777">
        <v>0</v>
      </c>
      <c r="AA161" s="193">
        <v>0</v>
      </c>
      <c r="AB161" s="2777">
        <v>0</v>
      </c>
      <c r="AC161" s="193">
        <v>0</v>
      </c>
      <c r="AD161" s="2777">
        <v>0</v>
      </c>
      <c r="AE161" s="193">
        <v>0</v>
      </c>
      <c r="AF161" s="2777">
        <v>0</v>
      </c>
      <c r="AG161" s="193">
        <v>0</v>
      </c>
      <c r="AH161" s="2777">
        <v>0</v>
      </c>
      <c r="AI161" s="193">
        <v>0</v>
      </c>
      <c r="AJ161" s="2777">
        <v>0</v>
      </c>
      <c r="AK161" s="193">
        <v>0</v>
      </c>
      <c r="AL161" s="2777">
        <v>0</v>
      </c>
      <c r="AM161" s="948">
        <v>0</v>
      </c>
      <c r="AN161" s="242">
        <v>0</v>
      </c>
      <c r="AO161" s="2355">
        <v>0</v>
      </c>
      <c r="AP161" s="2777">
        <v>0</v>
      </c>
      <c r="AQ161" s="193">
        <v>0</v>
      </c>
      <c r="AR161" s="193">
        <v>0</v>
      </c>
      <c r="AS161" s="193">
        <v>0</v>
      </c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59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>
        <v>0</v>
      </c>
      <c r="L162" s="3043"/>
      <c r="M162" s="2895">
        <v>0</v>
      </c>
      <c r="N162" s="3043"/>
      <c r="O162" s="2895">
        <v>0</v>
      </c>
      <c r="P162" s="3043"/>
      <c r="Q162" s="2895">
        <v>0</v>
      </c>
      <c r="R162" s="3043"/>
      <c r="S162" s="2895">
        <v>0</v>
      </c>
      <c r="T162" s="3043"/>
      <c r="U162" s="2895">
        <v>0</v>
      </c>
      <c r="V162" s="3043"/>
      <c r="W162" s="2895">
        <v>0</v>
      </c>
      <c r="X162" s="3043"/>
      <c r="Y162" s="2895">
        <v>0</v>
      </c>
      <c r="Z162" s="3043"/>
      <c r="AA162" s="2895">
        <v>0</v>
      </c>
      <c r="AB162" s="3043"/>
      <c r="AC162" s="2895">
        <v>0</v>
      </c>
      <c r="AD162" s="3043"/>
      <c r="AE162" s="2895">
        <v>0</v>
      </c>
      <c r="AF162" s="3043"/>
      <c r="AG162" s="2895">
        <v>0</v>
      </c>
      <c r="AH162" s="3043"/>
      <c r="AI162" s="2895">
        <v>0</v>
      </c>
      <c r="AJ162" s="3043"/>
      <c r="AK162" s="2895">
        <v>0</v>
      </c>
      <c r="AL162" s="3043"/>
      <c r="AM162" s="2911">
        <v>0</v>
      </c>
      <c r="AN162" s="2776">
        <v>0</v>
      </c>
      <c r="AO162" s="2892">
        <v>0</v>
      </c>
      <c r="AP162" s="3043"/>
      <c r="AQ162" s="2895">
        <v>0</v>
      </c>
      <c r="AR162" s="2895">
        <v>0</v>
      </c>
      <c r="AS162" s="2895">
        <v>0</v>
      </c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59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>
        <v>0</v>
      </c>
      <c r="G163" s="164">
        <v>0</v>
      </c>
      <c r="H163" s="3017">
        <v>0</v>
      </c>
      <c r="I163" s="164">
        <v>0</v>
      </c>
      <c r="J163" s="3017">
        <v>0</v>
      </c>
      <c r="K163" s="164">
        <v>0</v>
      </c>
      <c r="L163" s="3017">
        <v>0</v>
      </c>
      <c r="M163" s="164">
        <v>0</v>
      </c>
      <c r="N163" s="3017">
        <v>0</v>
      </c>
      <c r="O163" s="164">
        <v>0</v>
      </c>
      <c r="P163" s="3017">
        <v>0</v>
      </c>
      <c r="Q163" s="164">
        <v>0</v>
      </c>
      <c r="R163" s="3017">
        <v>0</v>
      </c>
      <c r="S163" s="164">
        <v>0</v>
      </c>
      <c r="T163" s="3017">
        <v>0</v>
      </c>
      <c r="U163" s="164">
        <v>0</v>
      </c>
      <c r="V163" s="3017">
        <v>0</v>
      </c>
      <c r="W163" s="164">
        <v>0</v>
      </c>
      <c r="X163" s="3017">
        <v>0</v>
      </c>
      <c r="Y163" s="164">
        <v>0</v>
      </c>
      <c r="Z163" s="3017">
        <v>0</v>
      </c>
      <c r="AA163" s="164">
        <v>0</v>
      </c>
      <c r="AB163" s="3017">
        <v>0</v>
      </c>
      <c r="AC163" s="164">
        <v>0</v>
      </c>
      <c r="AD163" s="3017">
        <v>0</v>
      </c>
      <c r="AE163" s="164">
        <v>0</v>
      </c>
      <c r="AF163" s="3017">
        <v>0</v>
      </c>
      <c r="AG163" s="164">
        <v>0</v>
      </c>
      <c r="AH163" s="3017">
        <v>0</v>
      </c>
      <c r="AI163" s="164">
        <v>0</v>
      </c>
      <c r="AJ163" s="3017">
        <v>0</v>
      </c>
      <c r="AK163" s="164">
        <v>0</v>
      </c>
      <c r="AL163" s="3017">
        <v>0</v>
      </c>
      <c r="AM163" s="284">
        <v>0</v>
      </c>
      <c r="AN163" s="3027">
        <v>0</v>
      </c>
      <c r="AO163" s="3024">
        <v>0</v>
      </c>
      <c r="AP163" s="3017">
        <v>0</v>
      </c>
      <c r="AQ163" s="164">
        <v>0</v>
      </c>
      <c r="AR163" s="164">
        <v>0</v>
      </c>
      <c r="AS163" s="164">
        <v>0</v>
      </c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59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>
        <v>0</v>
      </c>
      <c r="G164" s="165">
        <v>0</v>
      </c>
      <c r="H164" s="125">
        <v>0</v>
      </c>
      <c r="I164" s="165">
        <v>0</v>
      </c>
      <c r="J164" s="125">
        <v>0</v>
      </c>
      <c r="K164" s="165">
        <v>0</v>
      </c>
      <c r="L164" s="125">
        <v>0</v>
      </c>
      <c r="M164" s="165">
        <v>0</v>
      </c>
      <c r="N164" s="125">
        <v>0</v>
      </c>
      <c r="O164" s="165">
        <v>0</v>
      </c>
      <c r="P164" s="125">
        <v>0</v>
      </c>
      <c r="Q164" s="165">
        <v>0</v>
      </c>
      <c r="R164" s="125">
        <v>0</v>
      </c>
      <c r="S164" s="165">
        <v>0</v>
      </c>
      <c r="T164" s="125">
        <v>0</v>
      </c>
      <c r="U164" s="165">
        <v>0</v>
      </c>
      <c r="V164" s="125">
        <v>0</v>
      </c>
      <c r="W164" s="165">
        <v>0</v>
      </c>
      <c r="X164" s="125">
        <v>0</v>
      </c>
      <c r="Y164" s="165">
        <v>0</v>
      </c>
      <c r="Z164" s="125">
        <v>0</v>
      </c>
      <c r="AA164" s="165">
        <v>0</v>
      </c>
      <c r="AB164" s="125">
        <v>0</v>
      </c>
      <c r="AC164" s="165">
        <v>0</v>
      </c>
      <c r="AD164" s="125">
        <v>0</v>
      </c>
      <c r="AE164" s="165">
        <v>0</v>
      </c>
      <c r="AF164" s="125">
        <v>0</v>
      </c>
      <c r="AG164" s="165">
        <v>0</v>
      </c>
      <c r="AH164" s="125">
        <v>0</v>
      </c>
      <c r="AI164" s="165">
        <v>0</v>
      </c>
      <c r="AJ164" s="125">
        <v>0</v>
      </c>
      <c r="AK164" s="165">
        <v>0</v>
      </c>
      <c r="AL164" s="125">
        <v>0</v>
      </c>
      <c r="AM164" s="127">
        <v>0</v>
      </c>
      <c r="AN164" s="241">
        <v>0</v>
      </c>
      <c r="AO164" s="138">
        <v>0</v>
      </c>
      <c r="AP164" s="125">
        <v>0</v>
      </c>
      <c r="AQ164" s="276">
        <v>0</v>
      </c>
      <c r="AR164" s="276">
        <v>0</v>
      </c>
      <c r="AS164" s="276">
        <v>0</v>
      </c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59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>
        <v>0</v>
      </c>
      <c r="G165" s="165">
        <v>0</v>
      </c>
      <c r="H165" s="125">
        <v>0</v>
      </c>
      <c r="I165" s="165">
        <v>0</v>
      </c>
      <c r="J165" s="125">
        <v>0</v>
      </c>
      <c r="K165" s="165">
        <v>0</v>
      </c>
      <c r="L165" s="125">
        <v>0</v>
      </c>
      <c r="M165" s="165">
        <v>0</v>
      </c>
      <c r="N165" s="125">
        <v>0</v>
      </c>
      <c r="O165" s="165">
        <v>0</v>
      </c>
      <c r="P165" s="125">
        <v>0</v>
      </c>
      <c r="Q165" s="165">
        <v>0</v>
      </c>
      <c r="R165" s="125">
        <v>0</v>
      </c>
      <c r="S165" s="165">
        <v>0</v>
      </c>
      <c r="T165" s="125">
        <v>0</v>
      </c>
      <c r="U165" s="165">
        <v>0</v>
      </c>
      <c r="V165" s="125">
        <v>0</v>
      </c>
      <c r="W165" s="165">
        <v>0</v>
      </c>
      <c r="X165" s="125">
        <v>0</v>
      </c>
      <c r="Y165" s="165">
        <v>0</v>
      </c>
      <c r="Z165" s="125">
        <v>0</v>
      </c>
      <c r="AA165" s="165">
        <v>0</v>
      </c>
      <c r="AB165" s="125">
        <v>0</v>
      </c>
      <c r="AC165" s="165">
        <v>0</v>
      </c>
      <c r="AD165" s="125">
        <v>0</v>
      </c>
      <c r="AE165" s="165">
        <v>0</v>
      </c>
      <c r="AF165" s="125">
        <v>0</v>
      </c>
      <c r="AG165" s="165">
        <v>0</v>
      </c>
      <c r="AH165" s="125">
        <v>0</v>
      </c>
      <c r="AI165" s="165">
        <v>0</v>
      </c>
      <c r="AJ165" s="125">
        <v>0</v>
      </c>
      <c r="AK165" s="165">
        <v>0</v>
      </c>
      <c r="AL165" s="125">
        <v>0</v>
      </c>
      <c r="AM165" s="127">
        <v>0</v>
      </c>
      <c r="AN165" s="241">
        <v>0</v>
      </c>
      <c r="AO165" s="138">
        <v>0</v>
      </c>
      <c r="AP165" s="125">
        <v>0</v>
      </c>
      <c r="AQ165" s="193">
        <v>0</v>
      </c>
      <c r="AR165" s="193">
        <v>0</v>
      </c>
      <c r="AS165" s="193">
        <v>0</v>
      </c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51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>
        <v>0</v>
      </c>
      <c r="G166" s="193">
        <v>0</v>
      </c>
      <c r="H166" s="153">
        <v>0</v>
      </c>
      <c r="I166" s="193">
        <v>0</v>
      </c>
      <c r="J166" s="153">
        <v>0</v>
      </c>
      <c r="K166" s="193">
        <v>0</v>
      </c>
      <c r="L166" s="153">
        <v>0</v>
      </c>
      <c r="M166" s="193">
        <v>0</v>
      </c>
      <c r="N166" s="153">
        <v>0</v>
      </c>
      <c r="O166" s="193">
        <v>0</v>
      </c>
      <c r="P166" s="153">
        <v>0</v>
      </c>
      <c r="Q166" s="193">
        <v>0</v>
      </c>
      <c r="R166" s="153">
        <v>0</v>
      </c>
      <c r="S166" s="193">
        <v>0</v>
      </c>
      <c r="T166" s="153">
        <v>0</v>
      </c>
      <c r="U166" s="193">
        <v>0</v>
      </c>
      <c r="V166" s="153">
        <v>0</v>
      </c>
      <c r="W166" s="193">
        <v>0</v>
      </c>
      <c r="X166" s="153">
        <v>0</v>
      </c>
      <c r="Y166" s="193">
        <v>0</v>
      </c>
      <c r="Z166" s="153">
        <v>0</v>
      </c>
      <c r="AA166" s="193">
        <v>0</v>
      </c>
      <c r="AB166" s="153">
        <v>0</v>
      </c>
      <c r="AC166" s="193">
        <v>0</v>
      </c>
      <c r="AD166" s="153">
        <v>0</v>
      </c>
      <c r="AE166" s="193">
        <v>0</v>
      </c>
      <c r="AF166" s="153">
        <v>0</v>
      </c>
      <c r="AG166" s="193">
        <v>0</v>
      </c>
      <c r="AH166" s="153">
        <v>0</v>
      </c>
      <c r="AI166" s="193">
        <v>0</v>
      </c>
      <c r="AJ166" s="153">
        <v>0</v>
      </c>
      <c r="AK166" s="193">
        <v>0</v>
      </c>
      <c r="AL166" s="153">
        <v>0</v>
      </c>
      <c r="AM166" s="948">
        <v>0</v>
      </c>
      <c r="AN166" s="242">
        <v>0</v>
      </c>
      <c r="AO166" s="110">
        <v>0</v>
      </c>
      <c r="AP166" s="153">
        <v>0</v>
      </c>
      <c r="AQ166" s="142">
        <v>0</v>
      </c>
      <c r="AR166" s="142">
        <v>0</v>
      </c>
      <c r="AS166" s="142">
        <v>0</v>
      </c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50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>
        <v>0</v>
      </c>
      <c r="G167" s="894">
        <v>0</v>
      </c>
      <c r="H167" s="896">
        <v>0</v>
      </c>
      <c r="I167" s="894">
        <v>0</v>
      </c>
      <c r="J167" s="896">
        <v>0</v>
      </c>
      <c r="K167" s="894">
        <v>0</v>
      </c>
      <c r="L167" s="896">
        <v>0</v>
      </c>
      <c r="M167" s="894">
        <v>0</v>
      </c>
      <c r="N167" s="896">
        <v>0</v>
      </c>
      <c r="O167" s="894">
        <v>0</v>
      </c>
      <c r="P167" s="896">
        <v>0</v>
      </c>
      <c r="Q167" s="894">
        <v>0</v>
      </c>
      <c r="R167" s="896">
        <v>0</v>
      </c>
      <c r="S167" s="894">
        <v>0</v>
      </c>
      <c r="T167" s="896">
        <v>0</v>
      </c>
      <c r="U167" s="894">
        <v>0</v>
      </c>
      <c r="V167" s="896">
        <v>0</v>
      </c>
      <c r="W167" s="894">
        <v>0</v>
      </c>
      <c r="X167" s="896">
        <v>0</v>
      </c>
      <c r="Y167" s="894">
        <v>0</v>
      </c>
      <c r="Z167" s="896">
        <v>0</v>
      </c>
      <c r="AA167" s="894">
        <v>0</v>
      </c>
      <c r="AB167" s="896">
        <v>0</v>
      </c>
      <c r="AC167" s="894">
        <v>0</v>
      </c>
      <c r="AD167" s="896">
        <v>0</v>
      </c>
      <c r="AE167" s="894">
        <v>0</v>
      </c>
      <c r="AF167" s="896">
        <v>0</v>
      </c>
      <c r="AG167" s="894">
        <v>0</v>
      </c>
      <c r="AH167" s="896">
        <v>0</v>
      </c>
      <c r="AI167" s="894">
        <v>0</v>
      </c>
      <c r="AJ167" s="896">
        <v>0</v>
      </c>
      <c r="AK167" s="894">
        <v>0</v>
      </c>
      <c r="AL167" s="896">
        <v>0</v>
      </c>
      <c r="AM167" s="955">
        <v>0</v>
      </c>
      <c r="AN167" s="998">
        <v>0</v>
      </c>
      <c r="AO167" s="895">
        <v>0</v>
      </c>
      <c r="AP167" s="896">
        <v>0</v>
      </c>
      <c r="AQ167" s="830">
        <v>0</v>
      </c>
      <c r="AR167" s="830">
        <v>0</v>
      </c>
      <c r="AS167" s="830">
        <v>0</v>
      </c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59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>
        <v>0</v>
      </c>
      <c r="G168" s="165">
        <v>0</v>
      </c>
      <c r="H168" s="125">
        <v>0</v>
      </c>
      <c r="I168" s="165">
        <v>0</v>
      </c>
      <c r="J168" s="125">
        <v>0</v>
      </c>
      <c r="K168" s="165">
        <v>0</v>
      </c>
      <c r="L168" s="125">
        <v>0</v>
      </c>
      <c r="M168" s="165">
        <v>0</v>
      </c>
      <c r="N168" s="125">
        <v>0</v>
      </c>
      <c r="O168" s="165">
        <v>0</v>
      </c>
      <c r="P168" s="125">
        <v>0</v>
      </c>
      <c r="Q168" s="165">
        <v>0</v>
      </c>
      <c r="R168" s="125">
        <v>0</v>
      </c>
      <c r="S168" s="165">
        <v>0</v>
      </c>
      <c r="T168" s="125">
        <v>0</v>
      </c>
      <c r="U168" s="165">
        <v>0</v>
      </c>
      <c r="V168" s="125">
        <v>0</v>
      </c>
      <c r="W168" s="165">
        <v>0</v>
      </c>
      <c r="X168" s="125">
        <v>0</v>
      </c>
      <c r="Y168" s="165">
        <v>0</v>
      </c>
      <c r="Z168" s="125">
        <v>0</v>
      </c>
      <c r="AA168" s="165">
        <v>0</v>
      </c>
      <c r="AB168" s="125">
        <v>0</v>
      </c>
      <c r="AC168" s="165">
        <v>0</v>
      </c>
      <c r="AD168" s="125">
        <v>0</v>
      </c>
      <c r="AE168" s="165">
        <v>0</v>
      </c>
      <c r="AF168" s="125">
        <v>0</v>
      </c>
      <c r="AG168" s="165">
        <v>0</v>
      </c>
      <c r="AH168" s="125">
        <v>0</v>
      </c>
      <c r="AI168" s="165">
        <v>0</v>
      </c>
      <c r="AJ168" s="125">
        <v>0</v>
      </c>
      <c r="AK168" s="165">
        <v>0</v>
      </c>
      <c r="AL168" s="125">
        <v>0</v>
      </c>
      <c r="AM168" s="127">
        <v>0</v>
      </c>
      <c r="AN168" s="241">
        <v>0</v>
      </c>
      <c r="AO168" s="138">
        <v>0</v>
      </c>
      <c r="AP168" s="125">
        <v>0</v>
      </c>
      <c r="AQ168" s="193">
        <v>0</v>
      </c>
      <c r="AR168" s="193">
        <v>0</v>
      </c>
      <c r="AS168" s="193">
        <v>0</v>
      </c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51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>
        <v>0</v>
      </c>
      <c r="G169" s="142">
        <v>0</v>
      </c>
      <c r="H169" s="140">
        <v>0</v>
      </c>
      <c r="I169" s="142">
        <v>0</v>
      </c>
      <c r="J169" s="140">
        <v>0</v>
      </c>
      <c r="K169" s="142">
        <v>0</v>
      </c>
      <c r="L169" s="140">
        <v>0</v>
      </c>
      <c r="M169" s="142">
        <v>0</v>
      </c>
      <c r="N169" s="140">
        <v>0</v>
      </c>
      <c r="O169" s="142">
        <v>0</v>
      </c>
      <c r="P169" s="140">
        <v>0</v>
      </c>
      <c r="Q169" s="142">
        <v>0</v>
      </c>
      <c r="R169" s="140">
        <v>0</v>
      </c>
      <c r="S169" s="142">
        <v>0</v>
      </c>
      <c r="T169" s="140">
        <v>0</v>
      </c>
      <c r="U169" s="142">
        <v>0</v>
      </c>
      <c r="V169" s="140">
        <v>0</v>
      </c>
      <c r="W169" s="142">
        <v>0</v>
      </c>
      <c r="X169" s="140">
        <v>0</v>
      </c>
      <c r="Y169" s="142">
        <v>0</v>
      </c>
      <c r="Z169" s="140">
        <v>0</v>
      </c>
      <c r="AA169" s="142">
        <v>0</v>
      </c>
      <c r="AB169" s="140">
        <v>0</v>
      </c>
      <c r="AC169" s="142">
        <v>0</v>
      </c>
      <c r="AD169" s="140">
        <v>0</v>
      </c>
      <c r="AE169" s="142">
        <v>0</v>
      </c>
      <c r="AF169" s="140">
        <v>0</v>
      </c>
      <c r="AG169" s="142">
        <v>0</v>
      </c>
      <c r="AH169" s="140">
        <v>0</v>
      </c>
      <c r="AI169" s="142">
        <v>0</v>
      </c>
      <c r="AJ169" s="140">
        <v>0</v>
      </c>
      <c r="AK169" s="142">
        <v>0</v>
      </c>
      <c r="AL169" s="140">
        <v>0</v>
      </c>
      <c r="AM169" s="203">
        <v>0</v>
      </c>
      <c r="AN169" s="247">
        <v>0</v>
      </c>
      <c r="AO169" s="98">
        <v>0</v>
      </c>
      <c r="AP169" s="140">
        <v>0</v>
      </c>
      <c r="AQ169" s="142">
        <v>0</v>
      </c>
      <c r="AR169" s="142">
        <v>0</v>
      </c>
      <c r="AS169" s="142">
        <v>0</v>
      </c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50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>
        <v>0</v>
      </c>
      <c r="G170" s="894">
        <v>0</v>
      </c>
      <c r="H170" s="896">
        <v>0</v>
      </c>
      <c r="I170" s="894">
        <v>0</v>
      </c>
      <c r="J170" s="896">
        <v>0</v>
      </c>
      <c r="K170" s="894">
        <v>0</v>
      </c>
      <c r="L170" s="896">
        <v>0</v>
      </c>
      <c r="M170" s="894">
        <v>0</v>
      </c>
      <c r="N170" s="896">
        <v>0</v>
      </c>
      <c r="O170" s="894">
        <v>0</v>
      </c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>
        <v>0</v>
      </c>
      <c r="AO170" s="966"/>
      <c r="AP170" s="896">
        <v>0</v>
      </c>
      <c r="AQ170" s="830">
        <v>0</v>
      </c>
      <c r="AR170" s="830">
        <v>0</v>
      </c>
      <c r="AS170" s="830">
        <v>0</v>
      </c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59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>
        <v>0</v>
      </c>
      <c r="G171" s="165">
        <v>0</v>
      </c>
      <c r="H171" s="125">
        <v>0</v>
      </c>
      <c r="I171" s="165">
        <v>0</v>
      </c>
      <c r="J171" s="125">
        <v>0</v>
      </c>
      <c r="K171" s="165">
        <v>0</v>
      </c>
      <c r="L171" s="125">
        <v>0</v>
      </c>
      <c r="M171" s="165">
        <v>0</v>
      </c>
      <c r="N171" s="125">
        <v>0</v>
      </c>
      <c r="O171" s="165">
        <v>0</v>
      </c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>
        <v>0</v>
      </c>
      <c r="AO171" s="997"/>
      <c r="AP171" s="125">
        <v>0</v>
      </c>
      <c r="AQ171" s="193">
        <v>0</v>
      </c>
      <c r="AR171" s="193">
        <v>0</v>
      </c>
      <c r="AS171" s="193">
        <v>0</v>
      </c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59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>
        <v>0</v>
      </c>
      <c r="G172" s="165">
        <v>0</v>
      </c>
      <c r="H172" s="125">
        <v>0</v>
      </c>
      <c r="I172" s="165">
        <v>0</v>
      </c>
      <c r="J172" s="125">
        <v>0</v>
      </c>
      <c r="K172" s="165">
        <v>0</v>
      </c>
      <c r="L172" s="125">
        <v>0</v>
      </c>
      <c r="M172" s="165">
        <v>0</v>
      </c>
      <c r="N172" s="125">
        <v>0</v>
      </c>
      <c r="O172" s="165">
        <v>0</v>
      </c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>
        <v>0</v>
      </c>
      <c r="AO172" s="200"/>
      <c r="AP172" s="125">
        <v>0</v>
      </c>
      <c r="AQ172" s="193">
        <v>0</v>
      </c>
      <c r="AR172" s="193">
        <v>0</v>
      </c>
      <c r="AS172" s="193">
        <v>0</v>
      </c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51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>
        <v>0</v>
      </c>
      <c r="G173" s="142">
        <v>0</v>
      </c>
      <c r="H173" s="140">
        <v>0</v>
      </c>
      <c r="I173" s="142">
        <v>0</v>
      </c>
      <c r="J173" s="140">
        <v>0</v>
      </c>
      <c r="K173" s="142">
        <v>0</v>
      </c>
      <c r="L173" s="140">
        <v>0</v>
      </c>
      <c r="M173" s="142">
        <v>0</v>
      </c>
      <c r="N173" s="140">
        <v>0</v>
      </c>
      <c r="O173" s="142">
        <v>0</v>
      </c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>
        <v>0</v>
      </c>
      <c r="AO173" s="143"/>
      <c r="AP173" s="140">
        <v>0</v>
      </c>
      <c r="AQ173" s="142">
        <v>0</v>
      </c>
      <c r="AR173" s="142">
        <v>0</v>
      </c>
      <c r="AS173" s="142">
        <v>0</v>
      </c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50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>
        <v>0</v>
      </c>
      <c r="G174" s="164">
        <v>0</v>
      </c>
      <c r="H174" s="144">
        <v>0</v>
      </c>
      <c r="I174" s="164">
        <v>0</v>
      </c>
      <c r="J174" s="144">
        <v>0</v>
      </c>
      <c r="K174" s="164">
        <v>0</v>
      </c>
      <c r="L174" s="144">
        <v>0</v>
      </c>
      <c r="M174" s="164">
        <v>0</v>
      </c>
      <c r="N174" s="144">
        <v>0</v>
      </c>
      <c r="O174" s="164">
        <v>0</v>
      </c>
      <c r="P174" s="144">
        <v>0</v>
      </c>
      <c r="Q174" s="164">
        <v>0</v>
      </c>
      <c r="R174" s="144">
        <v>0</v>
      </c>
      <c r="S174" s="164">
        <v>0</v>
      </c>
      <c r="T174" s="144">
        <v>0</v>
      </c>
      <c r="U174" s="164">
        <v>0</v>
      </c>
      <c r="V174" s="144">
        <v>0</v>
      </c>
      <c r="W174" s="164">
        <v>0</v>
      </c>
      <c r="X174" s="144">
        <v>0</v>
      </c>
      <c r="Y174" s="164">
        <v>0</v>
      </c>
      <c r="Z174" s="144">
        <v>0</v>
      </c>
      <c r="AA174" s="164">
        <v>0</v>
      </c>
      <c r="AB174" s="144">
        <v>0</v>
      </c>
      <c r="AC174" s="164">
        <v>0</v>
      </c>
      <c r="AD174" s="144">
        <v>0</v>
      </c>
      <c r="AE174" s="164">
        <v>0</v>
      </c>
      <c r="AF174" s="144">
        <v>0</v>
      </c>
      <c r="AG174" s="164">
        <v>0</v>
      </c>
      <c r="AH174" s="144">
        <v>0</v>
      </c>
      <c r="AI174" s="164">
        <v>0</v>
      </c>
      <c r="AJ174" s="144">
        <v>0</v>
      </c>
      <c r="AK174" s="164">
        <v>0</v>
      </c>
      <c r="AL174" s="144">
        <v>0</v>
      </c>
      <c r="AM174" s="230">
        <v>0</v>
      </c>
      <c r="AN174" s="164">
        <v>0</v>
      </c>
      <c r="AO174" s="895">
        <v>0</v>
      </c>
      <c r="AP174" s="897">
        <v>0</v>
      </c>
      <c r="AQ174" s="164">
        <v>0</v>
      </c>
      <c r="AR174" s="164">
        <v>0</v>
      </c>
      <c r="AS174" s="104">
        <v>0</v>
      </c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59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>
        <v>0</v>
      </c>
      <c r="G175" s="165">
        <v>0</v>
      </c>
      <c r="H175" s="125">
        <v>0</v>
      </c>
      <c r="I175" s="165">
        <v>0</v>
      </c>
      <c r="J175" s="125">
        <v>0</v>
      </c>
      <c r="K175" s="165">
        <v>0</v>
      </c>
      <c r="L175" s="125">
        <v>0</v>
      </c>
      <c r="M175" s="165">
        <v>0</v>
      </c>
      <c r="N175" s="125">
        <v>0</v>
      </c>
      <c r="O175" s="165">
        <v>0</v>
      </c>
      <c r="P175" s="125">
        <v>0</v>
      </c>
      <c r="Q175" s="165">
        <v>0</v>
      </c>
      <c r="R175" s="125">
        <v>0</v>
      </c>
      <c r="S175" s="165">
        <v>0</v>
      </c>
      <c r="T175" s="125">
        <v>0</v>
      </c>
      <c r="U175" s="165">
        <v>0</v>
      </c>
      <c r="V175" s="125">
        <v>0</v>
      </c>
      <c r="W175" s="165">
        <v>0</v>
      </c>
      <c r="X175" s="125">
        <v>0</v>
      </c>
      <c r="Y175" s="165">
        <v>0</v>
      </c>
      <c r="Z175" s="125">
        <v>0</v>
      </c>
      <c r="AA175" s="165">
        <v>0</v>
      </c>
      <c r="AB175" s="125">
        <v>0</v>
      </c>
      <c r="AC175" s="165">
        <v>0</v>
      </c>
      <c r="AD175" s="125">
        <v>0</v>
      </c>
      <c r="AE175" s="165">
        <v>0</v>
      </c>
      <c r="AF175" s="125">
        <v>0</v>
      </c>
      <c r="AG175" s="165">
        <v>0</v>
      </c>
      <c r="AH175" s="125">
        <v>0</v>
      </c>
      <c r="AI175" s="165">
        <v>0</v>
      </c>
      <c r="AJ175" s="125">
        <v>0</v>
      </c>
      <c r="AK175" s="165">
        <v>0</v>
      </c>
      <c r="AL175" s="125">
        <v>0</v>
      </c>
      <c r="AM175" s="231">
        <v>0</v>
      </c>
      <c r="AN175" s="165">
        <v>0</v>
      </c>
      <c r="AO175" s="138">
        <v>0</v>
      </c>
      <c r="AP175" s="152">
        <v>0</v>
      </c>
      <c r="AQ175" s="165">
        <v>0</v>
      </c>
      <c r="AR175" s="165">
        <v>0</v>
      </c>
      <c r="AS175" s="138">
        <v>0</v>
      </c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59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>
        <v>0</v>
      </c>
      <c r="G176" s="165">
        <v>0</v>
      </c>
      <c r="H176" s="125">
        <v>0</v>
      </c>
      <c r="I176" s="165">
        <v>0</v>
      </c>
      <c r="J176" s="125">
        <v>0</v>
      </c>
      <c r="K176" s="165">
        <v>0</v>
      </c>
      <c r="L176" s="125">
        <v>0</v>
      </c>
      <c r="M176" s="165">
        <v>0</v>
      </c>
      <c r="N176" s="125">
        <v>0</v>
      </c>
      <c r="O176" s="165">
        <v>0</v>
      </c>
      <c r="P176" s="125">
        <v>0</v>
      </c>
      <c r="Q176" s="165">
        <v>0</v>
      </c>
      <c r="R176" s="125">
        <v>0</v>
      </c>
      <c r="S176" s="165">
        <v>0</v>
      </c>
      <c r="T176" s="125">
        <v>0</v>
      </c>
      <c r="U176" s="165">
        <v>0</v>
      </c>
      <c r="V176" s="125">
        <v>0</v>
      </c>
      <c r="W176" s="165">
        <v>0</v>
      </c>
      <c r="X176" s="125">
        <v>0</v>
      </c>
      <c r="Y176" s="165">
        <v>0</v>
      </c>
      <c r="Z176" s="125">
        <v>0</v>
      </c>
      <c r="AA176" s="165">
        <v>0</v>
      </c>
      <c r="AB176" s="125">
        <v>0</v>
      </c>
      <c r="AC176" s="165">
        <v>0</v>
      </c>
      <c r="AD176" s="125">
        <v>0</v>
      </c>
      <c r="AE176" s="165">
        <v>0</v>
      </c>
      <c r="AF176" s="125">
        <v>0</v>
      </c>
      <c r="AG176" s="165">
        <v>0</v>
      </c>
      <c r="AH176" s="125">
        <v>0</v>
      </c>
      <c r="AI176" s="165">
        <v>0</v>
      </c>
      <c r="AJ176" s="125">
        <v>0</v>
      </c>
      <c r="AK176" s="165">
        <v>0</v>
      </c>
      <c r="AL176" s="125">
        <v>0</v>
      </c>
      <c r="AM176" s="231">
        <v>0</v>
      </c>
      <c r="AN176" s="165">
        <v>0</v>
      </c>
      <c r="AO176" s="138">
        <v>0</v>
      </c>
      <c r="AP176" s="152">
        <v>0</v>
      </c>
      <c r="AQ176" s="165">
        <v>0</v>
      </c>
      <c r="AR176" s="165">
        <v>0</v>
      </c>
      <c r="AS176" s="138">
        <v>0</v>
      </c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59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>
        <v>0</v>
      </c>
      <c r="G177" s="165">
        <v>0</v>
      </c>
      <c r="H177" s="125">
        <v>0</v>
      </c>
      <c r="I177" s="165">
        <v>0</v>
      </c>
      <c r="J177" s="125">
        <v>0</v>
      </c>
      <c r="K177" s="165">
        <v>0</v>
      </c>
      <c r="L177" s="125">
        <v>0</v>
      </c>
      <c r="M177" s="165">
        <v>0</v>
      </c>
      <c r="N177" s="125">
        <v>0</v>
      </c>
      <c r="O177" s="165">
        <v>0</v>
      </c>
      <c r="P177" s="125">
        <v>0</v>
      </c>
      <c r="Q177" s="165">
        <v>0</v>
      </c>
      <c r="R177" s="125">
        <v>0</v>
      </c>
      <c r="S177" s="165">
        <v>0</v>
      </c>
      <c r="T177" s="125">
        <v>0</v>
      </c>
      <c r="U177" s="165">
        <v>0</v>
      </c>
      <c r="V177" s="125">
        <v>0</v>
      </c>
      <c r="W177" s="165">
        <v>0</v>
      </c>
      <c r="X177" s="125">
        <v>0</v>
      </c>
      <c r="Y177" s="165">
        <v>0</v>
      </c>
      <c r="Z177" s="125">
        <v>0</v>
      </c>
      <c r="AA177" s="165">
        <v>0</v>
      </c>
      <c r="AB177" s="125">
        <v>0</v>
      </c>
      <c r="AC177" s="165">
        <v>0</v>
      </c>
      <c r="AD177" s="125">
        <v>0</v>
      </c>
      <c r="AE177" s="165">
        <v>0</v>
      </c>
      <c r="AF177" s="125">
        <v>0</v>
      </c>
      <c r="AG177" s="165">
        <v>0</v>
      </c>
      <c r="AH177" s="125">
        <v>0</v>
      </c>
      <c r="AI177" s="165">
        <v>0</v>
      </c>
      <c r="AJ177" s="125">
        <v>0</v>
      </c>
      <c r="AK177" s="165">
        <v>0</v>
      </c>
      <c r="AL177" s="125">
        <v>0</v>
      </c>
      <c r="AM177" s="231">
        <v>0</v>
      </c>
      <c r="AN177" s="165">
        <v>0</v>
      </c>
      <c r="AO177" s="138">
        <v>0</v>
      </c>
      <c r="AP177" s="152">
        <v>0</v>
      </c>
      <c r="AQ177" s="165">
        <v>0</v>
      </c>
      <c r="AR177" s="165">
        <v>0</v>
      </c>
      <c r="AS177" s="138">
        <v>0</v>
      </c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59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>
        <v>0</v>
      </c>
      <c r="G178" s="165">
        <v>0</v>
      </c>
      <c r="H178" s="125">
        <v>0</v>
      </c>
      <c r="I178" s="165">
        <v>0</v>
      </c>
      <c r="J178" s="125">
        <v>0</v>
      </c>
      <c r="K178" s="165">
        <v>0</v>
      </c>
      <c r="L178" s="125">
        <v>0</v>
      </c>
      <c r="M178" s="165">
        <v>0</v>
      </c>
      <c r="N178" s="125">
        <v>0</v>
      </c>
      <c r="O178" s="165">
        <v>0</v>
      </c>
      <c r="P178" s="125">
        <v>0</v>
      </c>
      <c r="Q178" s="165">
        <v>0</v>
      </c>
      <c r="R178" s="125">
        <v>0</v>
      </c>
      <c r="S178" s="165">
        <v>0</v>
      </c>
      <c r="T178" s="125">
        <v>0</v>
      </c>
      <c r="U178" s="165">
        <v>0</v>
      </c>
      <c r="V178" s="125">
        <v>0</v>
      </c>
      <c r="W178" s="165">
        <v>0</v>
      </c>
      <c r="X178" s="125">
        <v>0</v>
      </c>
      <c r="Y178" s="165">
        <v>0</v>
      </c>
      <c r="Z178" s="125">
        <v>0</v>
      </c>
      <c r="AA178" s="165">
        <v>0</v>
      </c>
      <c r="AB178" s="125">
        <v>0</v>
      </c>
      <c r="AC178" s="165">
        <v>0</v>
      </c>
      <c r="AD178" s="125">
        <v>0</v>
      </c>
      <c r="AE178" s="165">
        <v>0</v>
      </c>
      <c r="AF178" s="125">
        <v>0</v>
      </c>
      <c r="AG178" s="165">
        <v>0</v>
      </c>
      <c r="AH178" s="125">
        <v>0</v>
      </c>
      <c r="AI178" s="165">
        <v>0</v>
      </c>
      <c r="AJ178" s="125">
        <v>0</v>
      </c>
      <c r="AK178" s="165">
        <v>0</v>
      </c>
      <c r="AL178" s="125">
        <v>0</v>
      </c>
      <c r="AM178" s="231">
        <v>0</v>
      </c>
      <c r="AN178" s="165">
        <v>0</v>
      </c>
      <c r="AO178" s="138">
        <v>0</v>
      </c>
      <c r="AP178" s="152">
        <v>0</v>
      </c>
      <c r="AQ178" s="165">
        <v>0</v>
      </c>
      <c r="AR178" s="165">
        <v>0</v>
      </c>
      <c r="AS178" s="138">
        <v>0</v>
      </c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51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>
        <v>0</v>
      </c>
      <c r="G179" s="165">
        <v>0</v>
      </c>
      <c r="H179" s="125">
        <v>0</v>
      </c>
      <c r="I179" s="165">
        <v>0</v>
      </c>
      <c r="J179" s="125">
        <v>0</v>
      </c>
      <c r="K179" s="165">
        <v>0</v>
      </c>
      <c r="L179" s="125">
        <v>0</v>
      </c>
      <c r="M179" s="165">
        <v>0</v>
      </c>
      <c r="N179" s="125">
        <v>0</v>
      </c>
      <c r="O179" s="165">
        <v>0</v>
      </c>
      <c r="P179" s="125">
        <v>0</v>
      </c>
      <c r="Q179" s="165">
        <v>0</v>
      </c>
      <c r="R179" s="125">
        <v>0</v>
      </c>
      <c r="S179" s="165">
        <v>0</v>
      </c>
      <c r="T179" s="125">
        <v>0</v>
      </c>
      <c r="U179" s="165">
        <v>0</v>
      </c>
      <c r="V179" s="125">
        <v>0</v>
      </c>
      <c r="W179" s="165">
        <v>0</v>
      </c>
      <c r="X179" s="125">
        <v>0</v>
      </c>
      <c r="Y179" s="165">
        <v>0</v>
      </c>
      <c r="Z179" s="125">
        <v>0</v>
      </c>
      <c r="AA179" s="165">
        <v>0</v>
      </c>
      <c r="AB179" s="125">
        <v>0</v>
      </c>
      <c r="AC179" s="165">
        <v>0</v>
      </c>
      <c r="AD179" s="125">
        <v>0</v>
      </c>
      <c r="AE179" s="165">
        <v>0</v>
      </c>
      <c r="AF179" s="125">
        <v>0</v>
      </c>
      <c r="AG179" s="165">
        <v>0</v>
      </c>
      <c r="AH179" s="125">
        <v>0</v>
      </c>
      <c r="AI179" s="165">
        <v>0</v>
      </c>
      <c r="AJ179" s="125">
        <v>0</v>
      </c>
      <c r="AK179" s="165">
        <v>0</v>
      </c>
      <c r="AL179" s="140">
        <v>0</v>
      </c>
      <c r="AM179" s="232">
        <v>0</v>
      </c>
      <c r="AN179" s="142">
        <v>0</v>
      </c>
      <c r="AO179" s="98">
        <v>0</v>
      </c>
      <c r="AP179" s="117">
        <v>0</v>
      </c>
      <c r="AQ179" s="142">
        <v>0</v>
      </c>
      <c r="AR179" s="142">
        <v>0</v>
      </c>
      <c r="AS179" s="98">
        <v>0</v>
      </c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50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>
        <v>0</v>
      </c>
      <c r="G180" s="894">
        <v>0</v>
      </c>
      <c r="H180" s="896">
        <v>0</v>
      </c>
      <c r="I180" s="894">
        <v>0</v>
      </c>
      <c r="J180" s="896">
        <v>0</v>
      </c>
      <c r="K180" s="894">
        <v>0</v>
      </c>
      <c r="L180" s="896">
        <v>0</v>
      </c>
      <c r="M180" s="894">
        <v>0</v>
      </c>
      <c r="N180" s="896">
        <v>0</v>
      </c>
      <c r="O180" s="894">
        <v>0</v>
      </c>
      <c r="P180" s="896">
        <v>0</v>
      </c>
      <c r="Q180" s="894">
        <v>0</v>
      </c>
      <c r="R180" s="896">
        <v>0</v>
      </c>
      <c r="S180" s="894">
        <v>0</v>
      </c>
      <c r="T180" s="896">
        <v>0</v>
      </c>
      <c r="U180" s="894">
        <v>0</v>
      </c>
      <c r="V180" s="896">
        <v>0</v>
      </c>
      <c r="W180" s="894">
        <v>0</v>
      </c>
      <c r="X180" s="896">
        <v>0</v>
      </c>
      <c r="Y180" s="894">
        <v>0</v>
      </c>
      <c r="Z180" s="896">
        <v>0</v>
      </c>
      <c r="AA180" s="894">
        <v>0</v>
      </c>
      <c r="AB180" s="896">
        <v>0</v>
      </c>
      <c r="AC180" s="894">
        <v>0</v>
      </c>
      <c r="AD180" s="896">
        <v>0</v>
      </c>
      <c r="AE180" s="894">
        <v>0</v>
      </c>
      <c r="AF180" s="896">
        <v>0</v>
      </c>
      <c r="AG180" s="894">
        <v>0</v>
      </c>
      <c r="AH180" s="896">
        <v>0</v>
      </c>
      <c r="AI180" s="894">
        <v>0</v>
      </c>
      <c r="AJ180" s="896">
        <v>0</v>
      </c>
      <c r="AK180" s="894">
        <v>0</v>
      </c>
      <c r="AL180" s="896">
        <v>0</v>
      </c>
      <c r="AM180" s="963">
        <v>0</v>
      </c>
      <c r="AN180" s="993"/>
      <c r="AO180" s="966"/>
      <c r="AP180" s="897">
        <v>0</v>
      </c>
      <c r="AQ180" s="830">
        <v>0</v>
      </c>
      <c r="AR180" s="830">
        <v>0</v>
      </c>
      <c r="AS180" s="830">
        <v>0</v>
      </c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59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>
        <v>0</v>
      </c>
      <c r="G181" s="165">
        <v>0</v>
      </c>
      <c r="H181" s="125">
        <v>0</v>
      </c>
      <c r="I181" s="165">
        <v>0</v>
      </c>
      <c r="J181" s="125">
        <v>0</v>
      </c>
      <c r="K181" s="165">
        <v>0</v>
      </c>
      <c r="L181" s="125">
        <v>0</v>
      </c>
      <c r="M181" s="165">
        <v>0</v>
      </c>
      <c r="N181" s="125">
        <v>0</v>
      </c>
      <c r="O181" s="165">
        <v>0</v>
      </c>
      <c r="P181" s="125">
        <v>0</v>
      </c>
      <c r="Q181" s="165">
        <v>0</v>
      </c>
      <c r="R181" s="125">
        <v>0</v>
      </c>
      <c r="S181" s="165">
        <v>0</v>
      </c>
      <c r="T181" s="125">
        <v>0</v>
      </c>
      <c r="U181" s="165">
        <v>0</v>
      </c>
      <c r="V181" s="125">
        <v>0</v>
      </c>
      <c r="W181" s="165">
        <v>0</v>
      </c>
      <c r="X181" s="125">
        <v>0</v>
      </c>
      <c r="Y181" s="165">
        <v>0</v>
      </c>
      <c r="Z181" s="125">
        <v>0</v>
      </c>
      <c r="AA181" s="165">
        <v>0</v>
      </c>
      <c r="AB181" s="125">
        <v>0</v>
      </c>
      <c r="AC181" s="165">
        <v>0</v>
      </c>
      <c r="AD181" s="125">
        <v>0</v>
      </c>
      <c r="AE181" s="165">
        <v>0</v>
      </c>
      <c r="AF181" s="125">
        <v>0</v>
      </c>
      <c r="AG181" s="165">
        <v>0</v>
      </c>
      <c r="AH181" s="125">
        <v>0</v>
      </c>
      <c r="AI181" s="165">
        <v>0</v>
      </c>
      <c r="AJ181" s="125">
        <v>0</v>
      </c>
      <c r="AK181" s="165">
        <v>0</v>
      </c>
      <c r="AL181" s="125">
        <v>0</v>
      </c>
      <c r="AM181" s="231">
        <v>0</v>
      </c>
      <c r="AN181" s="200"/>
      <c r="AO181" s="835"/>
      <c r="AP181" s="125">
        <v>0</v>
      </c>
      <c r="AQ181" s="193">
        <v>0</v>
      </c>
      <c r="AR181" s="193">
        <v>0</v>
      </c>
      <c r="AS181" s="193">
        <v>0</v>
      </c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51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>
        <v>0</v>
      </c>
      <c r="G182" s="142">
        <v>0</v>
      </c>
      <c r="H182" s="140">
        <v>0</v>
      </c>
      <c r="I182" s="142">
        <v>0</v>
      </c>
      <c r="J182" s="140">
        <v>0</v>
      </c>
      <c r="K182" s="142">
        <v>0</v>
      </c>
      <c r="L182" s="140">
        <v>0</v>
      </c>
      <c r="M182" s="142">
        <v>0</v>
      </c>
      <c r="N182" s="140">
        <v>0</v>
      </c>
      <c r="O182" s="142">
        <v>0</v>
      </c>
      <c r="P182" s="140">
        <v>0</v>
      </c>
      <c r="Q182" s="142">
        <v>0</v>
      </c>
      <c r="R182" s="140">
        <v>0</v>
      </c>
      <c r="S182" s="142">
        <v>0</v>
      </c>
      <c r="T182" s="140">
        <v>0</v>
      </c>
      <c r="U182" s="142">
        <v>0</v>
      </c>
      <c r="V182" s="140">
        <v>0</v>
      </c>
      <c r="W182" s="142">
        <v>0</v>
      </c>
      <c r="X182" s="140">
        <v>0</v>
      </c>
      <c r="Y182" s="142">
        <v>0</v>
      </c>
      <c r="Z182" s="140">
        <v>0</v>
      </c>
      <c r="AA182" s="142">
        <v>0</v>
      </c>
      <c r="AB182" s="140">
        <v>0</v>
      </c>
      <c r="AC182" s="142">
        <v>0</v>
      </c>
      <c r="AD182" s="140">
        <v>0</v>
      </c>
      <c r="AE182" s="142">
        <v>0</v>
      </c>
      <c r="AF182" s="140">
        <v>0</v>
      </c>
      <c r="AG182" s="142">
        <v>0</v>
      </c>
      <c r="AH182" s="140">
        <v>0</v>
      </c>
      <c r="AI182" s="142">
        <v>0</v>
      </c>
      <c r="AJ182" s="140">
        <v>0</v>
      </c>
      <c r="AK182" s="142">
        <v>0</v>
      </c>
      <c r="AL182" s="140">
        <v>0</v>
      </c>
      <c r="AM182" s="232">
        <v>0</v>
      </c>
      <c r="AN182" s="143"/>
      <c r="AO182" s="143"/>
      <c r="AP182" s="140">
        <v>0</v>
      </c>
      <c r="AQ182" s="142">
        <v>0</v>
      </c>
      <c r="AR182" s="142">
        <v>0</v>
      </c>
      <c r="AS182" s="142">
        <v>0</v>
      </c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465" t="s">
        <v>1028</v>
      </c>
      <c r="B183" s="4466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>
        <v>0</v>
      </c>
      <c r="G183" s="164">
        <v>0</v>
      </c>
      <c r="H183" s="144">
        <v>0</v>
      </c>
      <c r="I183" s="164">
        <v>0</v>
      </c>
      <c r="J183" s="144">
        <v>0</v>
      </c>
      <c r="K183" s="164">
        <v>0</v>
      </c>
      <c r="L183" s="144">
        <v>0</v>
      </c>
      <c r="M183" s="164">
        <v>0</v>
      </c>
      <c r="N183" s="144">
        <v>0</v>
      </c>
      <c r="O183" s="164">
        <v>0</v>
      </c>
      <c r="P183" s="144">
        <v>0</v>
      </c>
      <c r="Q183" s="164">
        <v>0</v>
      </c>
      <c r="R183" s="144">
        <v>0</v>
      </c>
      <c r="S183" s="164">
        <v>0</v>
      </c>
      <c r="T183" s="144">
        <v>0</v>
      </c>
      <c r="U183" s="164">
        <v>0</v>
      </c>
      <c r="V183" s="144">
        <v>0</v>
      </c>
      <c r="W183" s="164">
        <v>0</v>
      </c>
      <c r="X183" s="144">
        <v>0</v>
      </c>
      <c r="Y183" s="164">
        <v>0</v>
      </c>
      <c r="Z183" s="144">
        <v>0</v>
      </c>
      <c r="AA183" s="164">
        <v>0</v>
      </c>
      <c r="AB183" s="144">
        <v>0</v>
      </c>
      <c r="AC183" s="164">
        <v>0</v>
      </c>
      <c r="AD183" s="144">
        <v>0</v>
      </c>
      <c r="AE183" s="164">
        <v>0</v>
      </c>
      <c r="AF183" s="144">
        <v>0</v>
      </c>
      <c r="AG183" s="164">
        <v>0</v>
      </c>
      <c r="AH183" s="144">
        <v>0</v>
      </c>
      <c r="AI183" s="164">
        <v>0</v>
      </c>
      <c r="AJ183" s="144">
        <v>0</v>
      </c>
      <c r="AK183" s="164">
        <v>0</v>
      </c>
      <c r="AL183" s="144">
        <v>0</v>
      </c>
      <c r="AM183" s="284">
        <v>0</v>
      </c>
      <c r="AN183" s="243">
        <v>0</v>
      </c>
      <c r="AO183" s="104">
        <v>0</v>
      </c>
      <c r="AP183" s="144">
        <v>0</v>
      </c>
      <c r="AQ183" s="164">
        <v>0</v>
      </c>
      <c r="AR183" s="164">
        <v>0</v>
      </c>
      <c r="AS183" s="164">
        <v>0</v>
      </c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312" t="s">
        <v>1027</v>
      </c>
      <c r="B184" s="4311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>
        <v>0</v>
      </c>
      <c r="G184" s="165">
        <v>0</v>
      </c>
      <c r="H184" s="125">
        <v>0</v>
      </c>
      <c r="I184" s="165">
        <v>0</v>
      </c>
      <c r="J184" s="125">
        <v>0</v>
      </c>
      <c r="K184" s="165">
        <v>0</v>
      </c>
      <c r="L184" s="125">
        <v>0</v>
      </c>
      <c r="M184" s="165">
        <v>0</v>
      </c>
      <c r="N184" s="125">
        <v>0</v>
      </c>
      <c r="O184" s="165">
        <v>0</v>
      </c>
      <c r="P184" s="125">
        <v>0</v>
      </c>
      <c r="Q184" s="165">
        <v>0</v>
      </c>
      <c r="R184" s="125">
        <v>0</v>
      </c>
      <c r="S184" s="165">
        <v>0</v>
      </c>
      <c r="T184" s="125">
        <v>0</v>
      </c>
      <c r="U184" s="165">
        <v>0</v>
      </c>
      <c r="V184" s="125">
        <v>0</v>
      </c>
      <c r="W184" s="165">
        <v>0</v>
      </c>
      <c r="X184" s="125">
        <v>0</v>
      </c>
      <c r="Y184" s="165">
        <v>0</v>
      </c>
      <c r="Z184" s="125">
        <v>0</v>
      </c>
      <c r="AA184" s="165">
        <v>0</v>
      </c>
      <c r="AB184" s="125">
        <v>0</v>
      </c>
      <c r="AC184" s="165">
        <v>0</v>
      </c>
      <c r="AD184" s="125">
        <v>0</v>
      </c>
      <c r="AE184" s="165">
        <v>0</v>
      </c>
      <c r="AF184" s="125">
        <v>0</v>
      </c>
      <c r="AG184" s="165">
        <v>0</v>
      </c>
      <c r="AH184" s="125">
        <v>0</v>
      </c>
      <c r="AI184" s="165">
        <v>0</v>
      </c>
      <c r="AJ184" s="125">
        <v>0</v>
      </c>
      <c r="AK184" s="165">
        <v>0</v>
      </c>
      <c r="AL184" s="125">
        <v>0</v>
      </c>
      <c r="AM184" s="127">
        <v>0</v>
      </c>
      <c r="AN184" s="241">
        <v>0</v>
      </c>
      <c r="AO184" s="138">
        <v>0</v>
      </c>
      <c r="AP184" s="125">
        <v>0</v>
      </c>
      <c r="AQ184" s="276">
        <v>0</v>
      </c>
      <c r="AR184" s="276">
        <v>0</v>
      </c>
      <c r="AS184" s="276">
        <v>0</v>
      </c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312" t="s">
        <v>1026</v>
      </c>
      <c r="B185" s="4311"/>
      <c r="C185" s="952">
        <f t="shared" si="39"/>
        <v>2</v>
      </c>
      <c r="D185" s="951">
        <f t="shared" si="44"/>
        <v>0</v>
      </c>
      <c r="E185" s="3152">
        <f t="shared" si="45"/>
        <v>2</v>
      </c>
      <c r="F185" s="125">
        <v>0</v>
      </c>
      <c r="G185" s="165">
        <v>0</v>
      </c>
      <c r="H185" s="125">
        <v>0</v>
      </c>
      <c r="I185" s="165">
        <v>0</v>
      </c>
      <c r="J185" s="125">
        <v>0</v>
      </c>
      <c r="K185" s="165">
        <v>0</v>
      </c>
      <c r="L185" s="125">
        <v>0</v>
      </c>
      <c r="M185" s="165">
        <v>0</v>
      </c>
      <c r="N185" s="125">
        <v>0</v>
      </c>
      <c r="O185" s="165">
        <v>0</v>
      </c>
      <c r="P185" s="125">
        <v>0</v>
      </c>
      <c r="Q185" s="165">
        <v>0</v>
      </c>
      <c r="R185" s="125">
        <v>0</v>
      </c>
      <c r="S185" s="165">
        <v>1</v>
      </c>
      <c r="T185" s="125">
        <v>0</v>
      </c>
      <c r="U185" s="165">
        <v>0</v>
      </c>
      <c r="V185" s="125">
        <v>0</v>
      </c>
      <c r="W185" s="165">
        <v>1</v>
      </c>
      <c r="X185" s="125">
        <v>0</v>
      </c>
      <c r="Y185" s="165">
        <v>0</v>
      </c>
      <c r="Z185" s="125">
        <v>0</v>
      </c>
      <c r="AA185" s="165">
        <v>0</v>
      </c>
      <c r="AB185" s="125">
        <v>0</v>
      </c>
      <c r="AC185" s="165">
        <v>0</v>
      </c>
      <c r="AD185" s="125">
        <v>0</v>
      </c>
      <c r="AE185" s="165">
        <v>0</v>
      </c>
      <c r="AF185" s="125">
        <v>0</v>
      </c>
      <c r="AG185" s="165">
        <v>0</v>
      </c>
      <c r="AH185" s="125">
        <v>0</v>
      </c>
      <c r="AI185" s="165">
        <v>0</v>
      </c>
      <c r="AJ185" s="125">
        <v>0</v>
      </c>
      <c r="AK185" s="165">
        <v>0</v>
      </c>
      <c r="AL185" s="125">
        <v>0</v>
      </c>
      <c r="AM185" s="127">
        <v>0</v>
      </c>
      <c r="AN185" s="241">
        <v>0</v>
      </c>
      <c r="AO185" s="138">
        <v>1</v>
      </c>
      <c r="AP185" s="125">
        <v>0</v>
      </c>
      <c r="AQ185" s="193">
        <v>0</v>
      </c>
      <c r="AR185" s="193">
        <v>0</v>
      </c>
      <c r="AS185" s="193">
        <v>0</v>
      </c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312" t="s">
        <v>1025</v>
      </c>
      <c r="B186" s="4311"/>
      <c r="C186" s="952">
        <f t="shared" si="39"/>
        <v>1</v>
      </c>
      <c r="D186" s="951">
        <f t="shared" si="44"/>
        <v>0</v>
      </c>
      <c r="E186" s="3152">
        <f t="shared" si="45"/>
        <v>1</v>
      </c>
      <c r="F186" s="125">
        <v>0</v>
      </c>
      <c r="G186" s="165">
        <v>0</v>
      </c>
      <c r="H186" s="125">
        <v>0</v>
      </c>
      <c r="I186" s="165">
        <v>0</v>
      </c>
      <c r="J186" s="125">
        <v>0</v>
      </c>
      <c r="K186" s="165">
        <v>0</v>
      </c>
      <c r="L186" s="125">
        <v>0</v>
      </c>
      <c r="M186" s="165">
        <v>0</v>
      </c>
      <c r="N186" s="125">
        <v>0</v>
      </c>
      <c r="O186" s="165">
        <v>0</v>
      </c>
      <c r="P186" s="125">
        <v>0</v>
      </c>
      <c r="Q186" s="165">
        <v>0</v>
      </c>
      <c r="R186" s="125">
        <v>0</v>
      </c>
      <c r="S186" s="165">
        <v>1</v>
      </c>
      <c r="T186" s="125">
        <v>0</v>
      </c>
      <c r="U186" s="165">
        <v>0</v>
      </c>
      <c r="V186" s="125">
        <v>0</v>
      </c>
      <c r="W186" s="165">
        <v>0</v>
      </c>
      <c r="X186" s="125">
        <v>0</v>
      </c>
      <c r="Y186" s="165">
        <v>0</v>
      </c>
      <c r="Z186" s="125">
        <v>0</v>
      </c>
      <c r="AA186" s="165">
        <v>0</v>
      </c>
      <c r="AB186" s="125">
        <v>0</v>
      </c>
      <c r="AC186" s="165">
        <v>0</v>
      </c>
      <c r="AD186" s="125">
        <v>0</v>
      </c>
      <c r="AE186" s="165">
        <v>0</v>
      </c>
      <c r="AF186" s="125">
        <v>0</v>
      </c>
      <c r="AG186" s="165">
        <v>0</v>
      </c>
      <c r="AH186" s="125">
        <v>0</v>
      </c>
      <c r="AI186" s="165">
        <v>0</v>
      </c>
      <c r="AJ186" s="125">
        <v>0</v>
      </c>
      <c r="AK186" s="165">
        <v>0</v>
      </c>
      <c r="AL186" s="125">
        <v>0</v>
      </c>
      <c r="AM186" s="127">
        <v>0</v>
      </c>
      <c r="AN186" s="241">
        <v>0</v>
      </c>
      <c r="AO186" s="138">
        <v>1</v>
      </c>
      <c r="AP186" s="125">
        <v>0</v>
      </c>
      <c r="AQ186" s="193">
        <v>0</v>
      </c>
      <c r="AR186" s="193">
        <v>0</v>
      </c>
      <c r="AS186" s="193">
        <v>0</v>
      </c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312" t="s">
        <v>1024</v>
      </c>
      <c r="B187" s="4311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>
        <v>0</v>
      </c>
      <c r="G187" s="193">
        <v>0</v>
      </c>
      <c r="H187" s="153">
        <v>0</v>
      </c>
      <c r="I187" s="193">
        <v>0</v>
      </c>
      <c r="J187" s="153">
        <v>0</v>
      </c>
      <c r="K187" s="193">
        <v>0</v>
      </c>
      <c r="L187" s="153">
        <v>0</v>
      </c>
      <c r="M187" s="193">
        <v>0</v>
      </c>
      <c r="N187" s="153">
        <v>0</v>
      </c>
      <c r="O187" s="193">
        <v>0</v>
      </c>
      <c r="P187" s="153">
        <v>0</v>
      </c>
      <c r="Q187" s="193">
        <v>0</v>
      </c>
      <c r="R187" s="153">
        <v>0</v>
      </c>
      <c r="S187" s="193">
        <v>0</v>
      </c>
      <c r="T187" s="153">
        <v>0</v>
      </c>
      <c r="U187" s="193">
        <v>0</v>
      </c>
      <c r="V187" s="153">
        <v>0</v>
      </c>
      <c r="W187" s="193">
        <v>0</v>
      </c>
      <c r="X187" s="153">
        <v>0</v>
      </c>
      <c r="Y187" s="193">
        <v>0</v>
      </c>
      <c r="Z187" s="153">
        <v>0</v>
      </c>
      <c r="AA187" s="193">
        <v>0</v>
      </c>
      <c r="AB187" s="153">
        <v>0</v>
      </c>
      <c r="AC187" s="193">
        <v>0</v>
      </c>
      <c r="AD187" s="153">
        <v>0</v>
      </c>
      <c r="AE187" s="193">
        <v>0</v>
      </c>
      <c r="AF187" s="153">
        <v>0</v>
      </c>
      <c r="AG187" s="193">
        <v>0</v>
      </c>
      <c r="AH187" s="153">
        <v>0</v>
      </c>
      <c r="AI187" s="193">
        <v>0</v>
      </c>
      <c r="AJ187" s="153">
        <v>0</v>
      </c>
      <c r="AK187" s="193">
        <v>0</v>
      </c>
      <c r="AL187" s="153">
        <v>0</v>
      </c>
      <c r="AM187" s="948">
        <v>0</v>
      </c>
      <c r="AN187" s="242">
        <v>0</v>
      </c>
      <c r="AO187" s="110">
        <v>0</v>
      </c>
      <c r="AP187" s="153">
        <v>0</v>
      </c>
      <c r="AQ187" s="193">
        <v>0</v>
      </c>
      <c r="AR187" s="193">
        <v>0</v>
      </c>
      <c r="AS187" s="193">
        <v>0</v>
      </c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312" t="s">
        <v>1023</v>
      </c>
      <c r="B188" s="4311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>
        <v>0</v>
      </c>
      <c r="G188" s="193">
        <v>0</v>
      </c>
      <c r="H188" s="153">
        <v>0</v>
      </c>
      <c r="I188" s="193">
        <v>0</v>
      </c>
      <c r="J188" s="153">
        <v>0</v>
      </c>
      <c r="K188" s="193">
        <v>0</v>
      </c>
      <c r="L188" s="153">
        <v>0</v>
      </c>
      <c r="M188" s="193">
        <v>0</v>
      </c>
      <c r="N188" s="153">
        <v>0</v>
      </c>
      <c r="O188" s="193">
        <v>0</v>
      </c>
      <c r="P188" s="153">
        <v>0</v>
      </c>
      <c r="Q188" s="193">
        <v>0</v>
      </c>
      <c r="R188" s="153">
        <v>0</v>
      </c>
      <c r="S188" s="193">
        <v>0</v>
      </c>
      <c r="T188" s="153">
        <v>0</v>
      </c>
      <c r="U188" s="193">
        <v>0</v>
      </c>
      <c r="V188" s="153">
        <v>0</v>
      </c>
      <c r="W188" s="193">
        <v>0</v>
      </c>
      <c r="X188" s="153">
        <v>0</v>
      </c>
      <c r="Y188" s="193">
        <v>0</v>
      </c>
      <c r="Z188" s="153">
        <v>0</v>
      </c>
      <c r="AA188" s="193">
        <v>0</v>
      </c>
      <c r="AB188" s="153">
        <v>0</v>
      </c>
      <c r="AC188" s="193">
        <v>0</v>
      </c>
      <c r="AD188" s="153">
        <v>0</v>
      </c>
      <c r="AE188" s="193">
        <v>0</v>
      </c>
      <c r="AF188" s="153">
        <v>0</v>
      </c>
      <c r="AG188" s="193">
        <v>0</v>
      </c>
      <c r="AH188" s="153">
        <v>0</v>
      </c>
      <c r="AI188" s="193">
        <v>0</v>
      </c>
      <c r="AJ188" s="153">
        <v>0</v>
      </c>
      <c r="AK188" s="193">
        <v>0</v>
      </c>
      <c r="AL188" s="153">
        <v>0</v>
      </c>
      <c r="AM188" s="948">
        <v>0</v>
      </c>
      <c r="AN188" s="242">
        <v>0</v>
      </c>
      <c r="AO188" s="110">
        <v>0</v>
      </c>
      <c r="AP188" s="153">
        <v>0</v>
      </c>
      <c r="AQ188" s="193">
        <v>0</v>
      </c>
      <c r="AR188" s="193">
        <v>0</v>
      </c>
      <c r="AS188" s="193">
        <v>0</v>
      </c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313" t="s">
        <v>33</v>
      </c>
      <c r="B189" s="4314"/>
      <c r="C189" s="369">
        <f t="shared" si="39"/>
        <v>1</v>
      </c>
      <c r="D189" s="370">
        <f t="shared" si="44"/>
        <v>0</v>
      </c>
      <c r="E189" s="253">
        <f t="shared" si="45"/>
        <v>1</v>
      </c>
      <c r="F189" s="140">
        <v>0</v>
      </c>
      <c r="G189" s="142">
        <v>0</v>
      </c>
      <c r="H189" s="140">
        <v>0</v>
      </c>
      <c r="I189" s="142">
        <v>0</v>
      </c>
      <c r="J189" s="140">
        <v>0</v>
      </c>
      <c r="K189" s="142">
        <v>0</v>
      </c>
      <c r="L189" s="140">
        <v>0</v>
      </c>
      <c r="M189" s="142">
        <v>0</v>
      </c>
      <c r="N189" s="140">
        <v>0</v>
      </c>
      <c r="O189" s="142">
        <v>0</v>
      </c>
      <c r="P189" s="140">
        <v>0</v>
      </c>
      <c r="Q189" s="142">
        <v>0</v>
      </c>
      <c r="R189" s="140">
        <v>0</v>
      </c>
      <c r="S189" s="142">
        <v>0</v>
      </c>
      <c r="T189" s="140">
        <v>0</v>
      </c>
      <c r="U189" s="142">
        <v>0</v>
      </c>
      <c r="V189" s="140">
        <v>0</v>
      </c>
      <c r="W189" s="142">
        <v>1</v>
      </c>
      <c r="X189" s="140">
        <v>0</v>
      </c>
      <c r="Y189" s="142">
        <v>0</v>
      </c>
      <c r="Z189" s="140">
        <v>0</v>
      </c>
      <c r="AA189" s="142">
        <v>0</v>
      </c>
      <c r="AB189" s="140">
        <v>0</v>
      </c>
      <c r="AC189" s="142">
        <v>0</v>
      </c>
      <c r="AD189" s="140">
        <v>0</v>
      </c>
      <c r="AE189" s="142">
        <v>0</v>
      </c>
      <c r="AF189" s="140">
        <v>0</v>
      </c>
      <c r="AG189" s="142">
        <v>0</v>
      </c>
      <c r="AH189" s="140">
        <v>0</v>
      </c>
      <c r="AI189" s="142">
        <v>0</v>
      </c>
      <c r="AJ189" s="140">
        <v>0</v>
      </c>
      <c r="AK189" s="142">
        <v>0</v>
      </c>
      <c r="AL189" s="140">
        <v>0</v>
      </c>
      <c r="AM189" s="203">
        <v>0</v>
      </c>
      <c r="AN189" s="992">
        <v>0</v>
      </c>
      <c r="AO189" s="945">
        <v>0</v>
      </c>
      <c r="AP189" s="140">
        <v>0</v>
      </c>
      <c r="AQ189" s="142">
        <v>0</v>
      </c>
      <c r="AR189" s="142">
        <v>0</v>
      </c>
      <c r="AS189" s="142">
        <v>0</v>
      </c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49" t="s">
        <v>1072</v>
      </c>
      <c r="B191" s="4264"/>
      <c r="C191" s="4490" t="s">
        <v>27</v>
      </c>
      <c r="D191" s="4490"/>
      <c r="E191" s="4490"/>
      <c r="F191" s="4490" t="s">
        <v>83</v>
      </c>
      <c r="G191" s="4490"/>
      <c r="H191" s="4490" t="s">
        <v>84</v>
      </c>
      <c r="I191" s="4490"/>
      <c r="J191" s="4490" t="s">
        <v>85</v>
      </c>
      <c r="K191" s="4490"/>
      <c r="L191" s="4490" t="s">
        <v>79</v>
      </c>
      <c r="M191" s="4490"/>
      <c r="N191" s="4164" t="s">
        <v>6</v>
      </c>
      <c r="O191" s="4166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52"/>
      <c r="AN191" s="4500" t="s">
        <v>81</v>
      </c>
      <c r="AO191" s="4501"/>
      <c r="AP191" s="4502"/>
      <c r="AQ191" s="4495" t="s">
        <v>93</v>
      </c>
      <c r="AR191" s="4451" t="s">
        <v>1071</v>
      </c>
      <c r="AS191" s="4203" t="s">
        <v>3</v>
      </c>
      <c r="AT191" s="4203"/>
      <c r="AU191" s="4150" t="s">
        <v>985</v>
      </c>
      <c r="AV191" s="4150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0"/>
      <c r="B192" s="4427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496"/>
      <c r="AR192" s="4276"/>
      <c r="AS192" s="3124" t="s">
        <v>20</v>
      </c>
      <c r="AT192" s="3148" t="s">
        <v>21</v>
      </c>
      <c r="AU192" s="4151"/>
      <c r="AV192" s="4151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497" t="s">
        <v>1067</v>
      </c>
      <c r="B193" s="4492"/>
      <c r="C193" s="920">
        <f>SUM(D193+E193)</f>
        <v>3</v>
      </c>
      <c r="D193" s="924">
        <f>SUM(F193+H193+J193+L193+N193+P193+R193+T193+V193+X193+Z193+AB193+AD193+AF193+AH193+AJ193+AL193)</f>
        <v>1</v>
      </c>
      <c r="E193" s="958">
        <f>SUM(G193+I193+K193+M193+O193+Q193+S193+U193+W193+Y193+AA193+AC193+AE193+AG193+AI193+AK193+AM193)</f>
        <v>2</v>
      </c>
      <c r="F193" s="976">
        <v>0</v>
      </c>
      <c r="G193" s="693">
        <v>0</v>
      </c>
      <c r="H193" s="976">
        <v>0</v>
      </c>
      <c r="I193" s="693">
        <v>0</v>
      </c>
      <c r="J193" s="976">
        <v>0</v>
      </c>
      <c r="K193" s="693">
        <v>2</v>
      </c>
      <c r="L193" s="976">
        <v>0</v>
      </c>
      <c r="M193" s="693">
        <v>0</v>
      </c>
      <c r="N193" s="976">
        <v>0</v>
      </c>
      <c r="O193" s="693">
        <v>0</v>
      </c>
      <c r="P193" s="976">
        <v>0</v>
      </c>
      <c r="Q193" s="693">
        <v>0</v>
      </c>
      <c r="R193" s="976">
        <v>0</v>
      </c>
      <c r="S193" s="693">
        <v>0</v>
      </c>
      <c r="T193" s="976">
        <v>0</v>
      </c>
      <c r="U193" s="693">
        <v>0</v>
      </c>
      <c r="V193" s="976">
        <v>1</v>
      </c>
      <c r="W193" s="693">
        <v>0</v>
      </c>
      <c r="X193" s="976">
        <v>0</v>
      </c>
      <c r="Y193" s="693">
        <v>0</v>
      </c>
      <c r="Z193" s="976">
        <v>0</v>
      </c>
      <c r="AA193" s="693">
        <v>0</v>
      </c>
      <c r="AB193" s="976">
        <v>0</v>
      </c>
      <c r="AC193" s="693">
        <v>0</v>
      </c>
      <c r="AD193" s="976">
        <v>0</v>
      </c>
      <c r="AE193" s="693">
        <v>0</v>
      </c>
      <c r="AF193" s="976">
        <v>0</v>
      </c>
      <c r="AG193" s="693">
        <v>0</v>
      </c>
      <c r="AH193" s="976">
        <v>0</v>
      </c>
      <c r="AI193" s="693">
        <v>0</v>
      </c>
      <c r="AJ193" s="976">
        <v>0</v>
      </c>
      <c r="AK193" s="693">
        <v>0</v>
      </c>
      <c r="AL193" s="976">
        <v>0</v>
      </c>
      <c r="AM193" s="715">
        <v>0</v>
      </c>
      <c r="AN193" s="947">
        <v>2</v>
      </c>
      <c r="AO193" s="436">
        <v>1</v>
      </c>
      <c r="AP193" s="142">
        <v>0</v>
      </c>
      <c r="AQ193" s="693">
        <v>0</v>
      </c>
      <c r="AR193" s="977">
        <v>0</v>
      </c>
      <c r="AS193" s="976">
        <v>0</v>
      </c>
      <c r="AT193" s="693">
        <v>0</v>
      </c>
      <c r="AU193" s="693">
        <v>0</v>
      </c>
      <c r="AV193" s="693">
        <v>0</v>
      </c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471" t="s">
        <v>1066</v>
      </c>
      <c r="B194" s="4472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481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>
        <v>0</v>
      </c>
      <c r="G195" s="894">
        <v>0</v>
      </c>
      <c r="H195" s="896">
        <v>0</v>
      </c>
      <c r="I195" s="894">
        <v>0</v>
      </c>
      <c r="J195" s="896">
        <v>0</v>
      </c>
      <c r="K195" s="894">
        <v>0</v>
      </c>
      <c r="L195" s="896">
        <v>0</v>
      </c>
      <c r="M195" s="894">
        <v>0</v>
      </c>
      <c r="N195" s="896">
        <v>0</v>
      </c>
      <c r="O195" s="894">
        <v>0</v>
      </c>
      <c r="P195" s="896">
        <v>0</v>
      </c>
      <c r="Q195" s="894">
        <v>0</v>
      </c>
      <c r="R195" s="896">
        <v>0</v>
      </c>
      <c r="S195" s="894">
        <v>0</v>
      </c>
      <c r="T195" s="896">
        <v>0</v>
      </c>
      <c r="U195" s="894">
        <v>0</v>
      </c>
      <c r="V195" s="896">
        <v>0</v>
      </c>
      <c r="W195" s="894">
        <v>0</v>
      </c>
      <c r="X195" s="896">
        <v>0</v>
      </c>
      <c r="Y195" s="894">
        <v>0</v>
      </c>
      <c r="Z195" s="896">
        <v>0</v>
      </c>
      <c r="AA195" s="894">
        <v>0</v>
      </c>
      <c r="AB195" s="896">
        <v>0</v>
      </c>
      <c r="AC195" s="894">
        <v>0</v>
      </c>
      <c r="AD195" s="896">
        <v>0</v>
      </c>
      <c r="AE195" s="894">
        <v>0</v>
      </c>
      <c r="AF195" s="896">
        <v>0</v>
      </c>
      <c r="AG195" s="894">
        <v>0</v>
      </c>
      <c r="AH195" s="896">
        <v>0</v>
      </c>
      <c r="AI195" s="894">
        <v>0</v>
      </c>
      <c r="AJ195" s="896">
        <v>0</v>
      </c>
      <c r="AK195" s="894">
        <v>0</v>
      </c>
      <c r="AL195" s="896">
        <v>0</v>
      </c>
      <c r="AM195" s="955">
        <v>0</v>
      </c>
      <c r="AN195" s="967">
        <v>0</v>
      </c>
      <c r="AO195" s="897">
        <v>0</v>
      </c>
      <c r="AP195" s="894">
        <v>0</v>
      </c>
      <c r="AQ195" s="894">
        <v>0</v>
      </c>
      <c r="AR195" s="895">
        <v>0</v>
      </c>
      <c r="AS195" s="896">
        <v>0</v>
      </c>
      <c r="AT195" s="894">
        <v>0</v>
      </c>
      <c r="AU195" s="894">
        <v>0</v>
      </c>
      <c r="AV195" s="894">
        <v>0</v>
      </c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482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>
        <v>0</v>
      </c>
      <c r="G196" s="142">
        <v>0</v>
      </c>
      <c r="H196" s="140">
        <v>0</v>
      </c>
      <c r="I196" s="142">
        <v>0</v>
      </c>
      <c r="J196" s="140">
        <v>0</v>
      </c>
      <c r="K196" s="142">
        <v>0</v>
      </c>
      <c r="L196" s="140">
        <v>0</v>
      </c>
      <c r="M196" s="142">
        <v>0</v>
      </c>
      <c r="N196" s="140">
        <v>0</v>
      </c>
      <c r="O196" s="142">
        <v>0</v>
      </c>
      <c r="P196" s="140">
        <v>0</v>
      </c>
      <c r="Q196" s="142">
        <v>0</v>
      </c>
      <c r="R196" s="140">
        <v>0</v>
      </c>
      <c r="S196" s="142">
        <v>0</v>
      </c>
      <c r="T196" s="140">
        <v>0</v>
      </c>
      <c r="U196" s="142">
        <v>0</v>
      </c>
      <c r="V196" s="140">
        <v>0</v>
      </c>
      <c r="W196" s="142">
        <v>0</v>
      </c>
      <c r="X196" s="140">
        <v>0</v>
      </c>
      <c r="Y196" s="142">
        <v>0</v>
      </c>
      <c r="Z196" s="140">
        <v>0</v>
      </c>
      <c r="AA196" s="142">
        <v>0</v>
      </c>
      <c r="AB196" s="140">
        <v>0</v>
      </c>
      <c r="AC196" s="142">
        <v>0</v>
      </c>
      <c r="AD196" s="140">
        <v>0</v>
      </c>
      <c r="AE196" s="142">
        <v>0</v>
      </c>
      <c r="AF196" s="140">
        <v>0</v>
      </c>
      <c r="AG196" s="142">
        <v>0</v>
      </c>
      <c r="AH196" s="140">
        <v>0</v>
      </c>
      <c r="AI196" s="142">
        <v>0</v>
      </c>
      <c r="AJ196" s="153">
        <v>0</v>
      </c>
      <c r="AK196" s="193">
        <v>0</v>
      </c>
      <c r="AL196" s="140">
        <v>0</v>
      </c>
      <c r="AM196" s="203">
        <v>0</v>
      </c>
      <c r="AN196" s="339">
        <v>0</v>
      </c>
      <c r="AO196" s="117">
        <v>0</v>
      </c>
      <c r="AP196" s="142">
        <v>0</v>
      </c>
      <c r="AQ196" s="142">
        <v>0</v>
      </c>
      <c r="AR196" s="98">
        <v>0</v>
      </c>
      <c r="AS196" s="140">
        <v>0</v>
      </c>
      <c r="AT196" s="142">
        <v>0</v>
      </c>
      <c r="AU196" s="142">
        <v>0</v>
      </c>
      <c r="AV196" s="142">
        <v>0</v>
      </c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1" t="s">
        <v>1062</v>
      </c>
      <c r="B197" s="4282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>
        <v>0</v>
      </c>
      <c r="G197" s="693">
        <v>0</v>
      </c>
      <c r="H197" s="976">
        <v>0</v>
      </c>
      <c r="I197" s="693">
        <v>0</v>
      </c>
      <c r="J197" s="976">
        <v>0</v>
      </c>
      <c r="K197" s="693">
        <v>0</v>
      </c>
      <c r="L197" s="976">
        <v>0</v>
      </c>
      <c r="M197" s="693">
        <v>0</v>
      </c>
      <c r="N197" s="976">
        <v>0</v>
      </c>
      <c r="O197" s="693">
        <v>0</v>
      </c>
      <c r="P197" s="976">
        <v>0</v>
      </c>
      <c r="Q197" s="693">
        <v>0</v>
      </c>
      <c r="R197" s="976">
        <v>0</v>
      </c>
      <c r="S197" s="693">
        <v>0</v>
      </c>
      <c r="T197" s="976">
        <v>0</v>
      </c>
      <c r="U197" s="693">
        <v>0</v>
      </c>
      <c r="V197" s="976">
        <v>0</v>
      </c>
      <c r="W197" s="693">
        <v>0</v>
      </c>
      <c r="X197" s="976">
        <v>0</v>
      </c>
      <c r="Y197" s="693">
        <v>0</v>
      </c>
      <c r="Z197" s="976">
        <v>0</v>
      </c>
      <c r="AA197" s="693">
        <v>0</v>
      </c>
      <c r="AB197" s="976">
        <v>0</v>
      </c>
      <c r="AC197" s="693">
        <v>0</v>
      </c>
      <c r="AD197" s="976">
        <v>0</v>
      </c>
      <c r="AE197" s="693">
        <v>0</v>
      </c>
      <c r="AF197" s="976">
        <v>0</v>
      </c>
      <c r="AG197" s="693">
        <v>0</v>
      </c>
      <c r="AH197" s="976">
        <v>0</v>
      </c>
      <c r="AI197" s="693">
        <v>0</v>
      </c>
      <c r="AJ197" s="976">
        <v>0</v>
      </c>
      <c r="AK197" s="693">
        <v>0</v>
      </c>
      <c r="AL197" s="976">
        <v>0</v>
      </c>
      <c r="AM197" s="715">
        <v>0</v>
      </c>
      <c r="AN197" s="978">
        <v>0</v>
      </c>
      <c r="AO197" s="692">
        <v>0</v>
      </c>
      <c r="AP197" s="693">
        <v>0</v>
      </c>
      <c r="AQ197" s="693">
        <v>0</v>
      </c>
      <c r="AR197" s="977">
        <v>0</v>
      </c>
      <c r="AS197" s="976">
        <v>0</v>
      </c>
      <c r="AT197" s="693">
        <v>0</v>
      </c>
      <c r="AU197" s="693">
        <v>0</v>
      </c>
      <c r="AV197" s="693">
        <v>0</v>
      </c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481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>
        <v>0</v>
      </c>
      <c r="G198" s="894">
        <v>0</v>
      </c>
      <c r="H198" s="896">
        <v>0</v>
      </c>
      <c r="I198" s="894">
        <v>0</v>
      </c>
      <c r="J198" s="896">
        <v>0</v>
      </c>
      <c r="K198" s="894">
        <v>0</v>
      </c>
      <c r="L198" s="896">
        <v>0</v>
      </c>
      <c r="M198" s="894">
        <v>0</v>
      </c>
      <c r="N198" s="896">
        <v>0</v>
      </c>
      <c r="O198" s="894">
        <v>0</v>
      </c>
      <c r="P198" s="896">
        <v>0</v>
      </c>
      <c r="Q198" s="894">
        <v>0</v>
      </c>
      <c r="R198" s="896">
        <v>0</v>
      </c>
      <c r="S198" s="894">
        <v>0</v>
      </c>
      <c r="T198" s="896">
        <v>0</v>
      </c>
      <c r="U198" s="894">
        <v>0</v>
      </c>
      <c r="V198" s="896">
        <v>0</v>
      </c>
      <c r="W198" s="894">
        <v>0</v>
      </c>
      <c r="X198" s="896">
        <v>0</v>
      </c>
      <c r="Y198" s="894">
        <v>0</v>
      </c>
      <c r="Z198" s="896">
        <v>0</v>
      </c>
      <c r="AA198" s="894">
        <v>0</v>
      </c>
      <c r="AB198" s="896">
        <v>0</v>
      </c>
      <c r="AC198" s="894">
        <v>0</v>
      </c>
      <c r="AD198" s="896">
        <v>0</v>
      </c>
      <c r="AE198" s="894">
        <v>0</v>
      </c>
      <c r="AF198" s="896">
        <v>0</v>
      </c>
      <c r="AG198" s="894">
        <v>0</v>
      </c>
      <c r="AH198" s="896">
        <v>0</v>
      </c>
      <c r="AI198" s="894">
        <v>0</v>
      </c>
      <c r="AJ198" s="896">
        <v>0</v>
      </c>
      <c r="AK198" s="894">
        <v>0</v>
      </c>
      <c r="AL198" s="896">
        <v>0</v>
      </c>
      <c r="AM198" s="955">
        <v>0</v>
      </c>
      <c r="AN198" s="967">
        <v>0</v>
      </c>
      <c r="AO198" s="897">
        <v>0</v>
      </c>
      <c r="AP198" s="894">
        <v>0</v>
      </c>
      <c r="AQ198" s="894">
        <v>0</v>
      </c>
      <c r="AR198" s="895">
        <v>0</v>
      </c>
      <c r="AS198" s="896">
        <v>0</v>
      </c>
      <c r="AT198" s="894">
        <v>0</v>
      </c>
      <c r="AU198" s="894">
        <v>0</v>
      </c>
      <c r="AV198" s="894">
        <v>0</v>
      </c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482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>
        <v>0</v>
      </c>
      <c r="G199" s="276">
        <v>0</v>
      </c>
      <c r="H199" s="207">
        <v>0</v>
      </c>
      <c r="I199" s="276">
        <v>0</v>
      </c>
      <c r="J199" s="207">
        <v>0</v>
      </c>
      <c r="K199" s="276">
        <v>0</v>
      </c>
      <c r="L199" s="207">
        <v>0</v>
      </c>
      <c r="M199" s="276">
        <v>0</v>
      </c>
      <c r="N199" s="207">
        <v>0</v>
      </c>
      <c r="O199" s="276">
        <v>0</v>
      </c>
      <c r="P199" s="207">
        <v>0</v>
      </c>
      <c r="Q199" s="276">
        <v>0</v>
      </c>
      <c r="R199" s="207">
        <v>0</v>
      </c>
      <c r="S199" s="276">
        <v>0</v>
      </c>
      <c r="T199" s="207">
        <v>0</v>
      </c>
      <c r="U199" s="276">
        <v>0</v>
      </c>
      <c r="V199" s="207">
        <v>0</v>
      </c>
      <c r="W199" s="276">
        <v>0</v>
      </c>
      <c r="X199" s="207">
        <v>0</v>
      </c>
      <c r="Y199" s="276">
        <v>0</v>
      </c>
      <c r="Z199" s="207">
        <v>0</v>
      </c>
      <c r="AA199" s="276">
        <v>0</v>
      </c>
      <c r="AB199" s="207">
        <v>0</v>
      </c>
      <c r="AC199" s="276">
        <v>0</v>
      </c>
      <c r="AD199" s="207">
        <v>0</v>
      </c>
      <c r="AE199" s="276">
        <v>0</v>
      </c>
      <c r="AF199" s="207">
        <v>0</v>
      </c>
      <c r="AG199" s="276">
        <v>0</v>
      </c>
      <c r="AH199" s="207">
        <v>0</v>
      </c>
      <c r="AI199" s="276">
        <v>0</v>
      </c>
      <c r="AJ199" s="430">
        <v>0</v>
      </c>
      <c r="AK199" s="493">
        <v>0</v>
      </c>
      <c r="AL199" s="207">
        <v>0</v>
      </c>
      <c r="AM199" s="245">
        <v>0</v>
      </c>
      <c r="AN199" s="981">
        <v>0</v>
      </c>
      <c r="AO199" s="208">
        <v>0</v>
      </c>
      <c r="AP199" s="493">
        <v>0</v>
      </c>
      <c r="AQ199" s="276">
        <v>0</v>
      </c>
      <c r="AR199" s="237">
        <v>0</v>
      </c>
      <c r="AS199" s="207">
        <v>0</v>
      </c>
      <c r="AT199" s="276">
        <v>0</v>
      </c>
      <c r="AU199" s="276">
        <v>0</v>
      </c>
      <c r="AV199" s="276">
        <v>0</v>
      </c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3</v>
      </c>
      <c r="D200" s="979">
        <f t="shared" si="59"/>
        <v>1</v>
      </c>
      <c r="E200" s="3263">
        <f t="shared" si="60"/>
        <v>2</v>
      </c>
      <c r="F200" s="976">
        <v>0</v>
      </c>
      <c r="G200" s="693">
        <v>0</v>
      </c>
      <c r="H200" s="976">
        <v>0</v>
      </c>
      <c r="I200" s="693">
        <v>0</v>
      </c>
      <c r="J200" s="976">
        <v>0</v>
      </c>
      <c r="K200" s="693">
        <v>2</v>
      </c>
      <c r="L200" s="976">
        <v>0</v>
      </c>
      <c r="M200" s="693">
        <v>0</v>
      </c>
      <c r="N200" s="976">
        <v>0</v>
      </c>
      <c r="O200" s="693">
        <v>0</v>
      </c>
      <c r="P200" s="976">
        <v>0</v>
      </c>
      <c r="Q200" s="693">
        <v>0</v>
      </c>
      <c r="R200" s="976">
        <v>0</v>
      </c>
      <c r="S200" s="693">
        <v>0</v>
      </c>
      <c r="T200" s="976">
        <v>0</v>
      </c>
      <c r="U200" s="693">
        <v>0</v>
      </c>
      <c r="V200" s="976">
        <v>1</v>
      </c>
      <c r="W200" s="693">
        <v>0</v>
      </c>
      <c r="X200" s="976">
        <v>0</v>
      </c>
      <c r="Y200" s="693">
        <v>0</v>
      </c>
      <c r="Z200" s="976">
        <v>0</v>
      </c>
      <c r="AA200" s="693">
        <v>0</v>
      </c>
      <c r="AB200" s="976">
        <v>0</v>
      </c>
      <c r="AC200" s="693">
        <v>0</v>
      </c>
      <c r="AD200" s="976">
        <v>0</v>
      </c>
      <c r="AE200" s="693">
        <v>0</v>
      </c>
      <c r="AF200" s="976">
        <v>0</v>
      </c>
      <c r="AG200" s="693">
        <v>0</v>
      </c>
      <c r="AH200" s="976">
        <v>0</v>
      </c>
      <c r="AI200" s="693">
        <v>0</v>
      </c>
      <c r="AJ200" s="976">
        <v>0</v>
      </c>
      <c r="AK200" s="693">
        <v>0</v>
      </c>
      <c r="AL200" s="976">
        <v>0</v>
      </c>
      <c r="AM200" s="715">
        <v>0</v>
      </c>
      <c r="AN200" s="978">
        <v>2</v>
      </c>
      <c r="AO200" s="692">
        <v>1</v>
      </c>
      <c r="AP200" s="693">
        <v>0</v>
      </c>
      <c r="AQ200" s="693">
        <v>0</v>
      </c>
      <c r="AR200" s="977">
        <v>0</v>
      </c>
      <c r="AS200" s="976">
        <v>0</v>
      </c>
      <c r="AT200" s="693">
        <v>0</v>
      </c>
      <c r="AU200" s="693">
        <v>0</v>
      </c>
      <c r="AV200" s="693">
        <v>0</v>
      </c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50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>
        <v>0</v>
      </c>
      <c r="G201" s="164">
        <v>0</v>
      </c>
      <c r="H201" s="144">
        <v>0</v>
      </c>
      <c r="I201" s="164">
        <v>0</v>
      </c>
      <c r="J201" s="144">
        <v>0</v>
      </c>
      <c r="K201" s="164">
        <v>0</v>
      </c>
      <c r="L201" s="144">
        <v>0</v>
      </c>
      <c r="M201" s="164">
        <v>0</v>
      </c>
      <c r="N201" s="144">
        <v>0</v>
      </c>
      <c r="O201" s="164">
        <v>0</v>
      </c>
      <c r="P201" s="144">
        <v>0</v>
      </c>
      <c r="Q201" s="164">
        <v>0</v>
      </c>
      <c r="R201" s="144">
        <v>0</v>
      </c>
      <c r="S201" s="164">
        <v>0</v>
      </c>
      <c r="T201" s="144">
        <v>0</v>
      </c>
      <c r="U201" s="164">
        <v>0</v>
      </c>
      <c r="V201" s="144">
        <v>0</v>
      </c>
      <c r="W201" s="164">
        <v>0</v>
      </c>
      <c r="X201" s="144">
        <v>0</v>
      </c>
      <c r="Y201" s="164">
        <v>0</v>
      </c>
      <c r="Z201" s="144">
        <v>0</v>
      </c>
      <c r="AA201" s="164">
        <v>0</v>
      </c>
      <c r="AB201" s="144">
        <v>0</v>
      </c>
      <c r="AC201" s="164">
        <v>0</v>
      </c>
      <c r="AD201" s="144">
        <v>0</v>
      </c>
      <c r="AE201" s="164">
        <v>0</v>
      </c>
      <c r="AF201" s="144">
        <v>0</v>
      </c>
      <c r="AG201" s="164">
        <v>0</v>
      </c>
      <c r="AH201" s="144">
        <v>0</v>
      </c>
      <c r="AI201" s="164">
        <v>0</v>
      </c>
      <c r="AJ201" s="144">
        <v>0</v>
      </c>
      <c r="AK201" s="164">
        <v>0</v>
      </c>
      <c r="AL201" s="144">
        <v>0</v>
      </c>
      <c r="AM201" s="284">
        <v>0</v>
      </c>
      <c r="AN201" s="322">
        <v>0</v>
      </c>
      <c r="AO201" s="115">
        <v>0</v>
      </c>
      <c r="AP201" s="164">
        <v>0</v>
      </c>
      <c r="AQ201" s="164">
        <v>0</v>
      </c>
      <c r="AR201" s="104">
        <v>0</v>
      </c>
      <c r="AS201" s="144">
        <v>0</v>
      </c>
      <c r="AT201" s="164">
        <v>0</v>
      </c>
      <c r="AU201" s="164">
        <v>0</v>
      </c>
      <c r="AV201" s="164">
        <v>0</v>
      </c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59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>
        <v>0</v>
      </c>
      <c r="G202" s="165">
        <v>0</v>
      </c>
      <c r="H202" s="125">
        <v>0</v>
      </c>
      <c r="I202" s="165">
        <v>0</v>
      </c>
      <c r="J202" s="125">
        <v>0</v>
      </c>
      <c r="K202" s="165">
        <v>0</v>
      </c>
      <c r="L202" s="125">
        <v>0</v>
      </c>
      <c r="M202" s="165">
        <v>0</v>
      </c>
      <c r="N202" s="125">
        <v>0</v>
      </c>
      <c r="O202" s="165">
        <v>0</v>
      </c>
      <c r="P202" s="125">
        <v>0</v>
      </c>
      <c r="Q202" s="165">
        <v>0</v>
      </c>
      <c r="R202" s="125">
        <v>0</v>
      </c>
      <c r="S202" s="165">
        <v>0</v>
      </c>
      <c r="T202" s="125">
        <v>0</v>
      </c>
      <c r="U202" s="165">
        <v>0</v>
      </c>
      <c r="V202" s="125">
        <v>0</v>
      </c>
      <c r="W202" s="165">
        <v>0</v>
      </c>
      <c r="X202" s="125">
        <v>0</v>
      </c>
      <c r="Y202" s="165">
        <v>0</v>
      </c>
      <c r="Z202" s="125">
        <v>0</v>
      </c>
      <c r="AA202" s="165">
        <v>0</v>
      </c>
      <c r="AB202" s="125">
        <v>0</v>
      </c>
      <c r="AC202" s="165">
        <v>0</v>
      </c>
      <c r="AD202" s="125">
        <v>0</v>
      </c>
      <c r="AE202" s="165">
        <v>0</v>
      </c>
      <c r="AF202" s="125">
        <v>0</v>
      </c>
      <c r="AG202" s="165">
        <v>0</v>
      </c>
      <c r="AH202" s="125">
        <v>0</v>
      </c>
      <c r="AI202" s="165">
        <v>0</v>
      </c>
      <c r="AJ202" s="125">
        <v>0</v>
      </c>
      <c r="AK202" s="165">
        <v>0</v>
      </c>
      <c r="AL202" s="125">
        <v>0</v>
      </c>
      <c r="AM202" s="127">
        <v>0</v>
      </c>
      <c r="AN202" s="322">
        <v>0</v>
      </c>
      <c r="AO202" s="115">
        <v>0</v>
      </c>
      <c r="AP202" s="164">
        <v>0</v>
      </c>
      <c r="AQ202" s="165">
        <v>0</v>
      </c>
      <c r="AR202" s="138">
        <v>0</v>
      </c>
      <c r="AS202" s="125">
        <v>0</v>
      </c>
      <c r="AT202" s="165">
        <v>0</v>
      </c>
      <c r="AU202" s="165">
        <v>0</v>
      </c>
      <c r="AV202" s="165">
        <v>0</v>
      </c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59"/>
      <c r="B203" s="3063" t="s">
        <v>1054</v>
      </c>
      <c r="C203" s="952">
        <f t="shared" si="68"/>
        <v>1</v>
      </c>
      <c r="D203" s="951">
        <f t="shared" si="59"/>
        <v>1</v>
      </c>
      <c r="E203" s="3152">
        <f t="shared" si="60"/>
        <v>0</v>
      </c>
      <c r="F203" s="125">
        <v>0</v>
      </c>
      <c r="G203" s="165">
        <v>0</v>
      </c>
      <c r="H203" s="125">
        <v>0</v>
      </c>
      <c r="I203" s="165">
        <v>0</v>
      </c>
      <c r="J203" s="125">
        <v>0</v>
      </c>
      <c r="K203" s="165">
        <v>0</v>
      </c>
      <c r="L203" s="125">
        <v>0</v>
      </c>
      <c r="M203" s="165">
        <v>0</v>
      </c>
      <c r="N203" s="125">
        <v>0</v>
      </c>
      <c r="O203" s="165">
        <v>0</v>
      </c>
      <c r="P203" s="125">
        <v>0</v>
      </c>
      <c r="Q203" s="165">
        <v>0</v>
      </c>
      <c r="R203" s="125">
        <v>0</v>
      </c>
      <c r="S203" s="165">
        <v>0</v>
      </c>
      <c r="T203" s="125">
        <v>0</v>
      </c>
      <c r="U203" s="165">
        <v>0</v>
      </c>
      <c r="V203" s="125">
        <v>1</v>
      </c>
      <c r="W203" s="165">
        <v>0</v>
      </c>
      <c r="X203" s="125">
        <v>0</v>
      </c>
      <c r="Y203" s="165">
        <v>0</v>
      </c>
      <c r="Z203" s="125">
        <v>0</v>
      </c>
      <c r="AA203" s="165">
        <v>0</v>
      </c>
      <c r="AB203" s="125">
        <v>0</v>
      </c>
      <c r="AC203" s="165">
        <v>0</v>
      </c>
      <c r="AD203" s="125">
        <v>0</v>
      </c>
      <c r="AE203" s="165">
        <v>0</v>
      </c>
      <c r="AF203" s="125">
        <v>0</v>
      </c>
      <c r="AG203" s="165">
        <v>0</v>
      </c>
      <c r="AH203" s="125">
        <v>0</v>
      </c>
      <c r="AI203" s="165">
        <v>0</v>
      </c>
      <c r="AJ203" s="125">
        <v>0</v>
      </c>
      <c r="AK203" s="165">
        <v>0</v>
      </c>
      <c r="AL203" s="125">
        <v>0</v>
      </c>
      <c r="AM203" s="127">
        <v>0</v>
      </c>
      <c r="AN203" s="322">
        <v>0</v>
      </c>
      <c r="AO203" s="115">
        <v>1</v>
      </c>
      <c r="AP203" s="164">
        <v>0</v>
      </c>
      <c r="AQ203" s="165">
        <v>0</v>
      </c>
      <c r="AR203" s="138">
        <v>0</v>
      </c>
      <c r="AS203" s="125">
        <v>0</v>
      </c>
      <c r="AT203" s="165">
        <v>0</v>
      </c>
      <c r="AU203" s="165">
        <v>0</v>
      </c>
      <c r="AV203" s="165">
        <v>0</v>
      </c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59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>
        <v>0</v>
      </c>
      <c r="L204" s="146"/>
      <c r="M204" s="165">
        <v>0</v>
      </c>
      <c r="N204" s="146"/>
      <c r="O204" s="165">
        <v>0</v>
      </c>
      <c r="P204" s="146"/>
      <c r="Q204" s="165">
        <v>0</v>
      </c>
      <c r="R204" s="146"/>
      <c r="S204" s="165">
        <v>0</v>
      </c>
      <c r="T204" s="146"/>
      <c r="U204" s="165">
        <v>0</v>
      </c>
      <c r="V204" s="146"/>
      <c r="W204" s="165">
        <v>0</v>
      </c>
      <c r="X204" s="146"/>
      <c r="Y204" s="165">
        <v>0</v>
      </c>
      <c r="Z204" s="146"/>
      <c r="AA204" s="165">
        <v>0</v>
      </c>
      <c r="AB204" s="146"/>
      <c r="AC204" s="165">
        <v>0</v>
      </c>
      <c r="AD204" s="146"/>
      <c r="AE204" s="165">
        <v>0</v>
      </c>
      <c r="AF204" s="146"/>
      <c r="AG204" s="165">
        <v>0</v>
      </c>
      <c r="AH204" s="146"/>
      <c r="AI204" s="165">
        <v>0</v>
      </c>
      <c r="AJ204" s="146"/>
      <c r="AK204" s="165">
        <v>0</v>
      </c>
      <c r="AL204" s="146"/>
      <c r="AM204" s="127">
        <v>0</v>
      </c>
      <c r="AN204" s="322">
        <v>0</v>
      </c>
      <c r="AO204" s="115">
        <v>0</v>
      </c>
      <c r="AP204" s="164">
        <v>0</v>
      </c>
      <c r="AQ204" s="165">
        <v>0</v>
      </c>
      <c r="AR204" s="138">
        <v>0</v>
      </c>
      <c r="AS204" s="146"/>
      <c r="AT204" s="165">
        <v>0</v>
      </c>
      <c r="AU204" s="165">
        <v>0</v>
      </c>
      <c r="AV204" s="165">
        <v>0</v>
      </c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59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>
        <v>0</v>
      </c>
      <c r="G205" s="165">
        <v>0</v>
      </c>
      <c r="H205" s="125">
        <v>0</v>
      </c>
      <c r="I205" s="165">
        <v>0</v>
      </c>
      <c r="J205" s="125">
        <v>0</v>
      </c>
      <c r="K205" s="165">
        <v>0</v>
      </c>
      <c r="L205" s="125">
        <v>0</v>
      </c>
      <c r="M205" s="165">
        <v>0</v>
      </c>
      <c r="N205" s="125">
        <v>0</v>
      </c>
      <c r="O205" s="165">
        <v>0</v>
      </c>
      <c r="P205" s="125">
        <v>0</v>
      </c>
      <c r="Q205" s="165">
        <v>0</v>
      </c>
      <c r="R205" s="125">
        <v>0</v>
      </c>
      <c r="S205" s="165">
        <v>0</v>
      </c>
      <c r="T205" s="125">
        <v>0</v>
      </c>
      <c r="U205" s="165">
        <v>0</v>
      </c>
      <c r="V205" s="125">
        <v>0</v>
      </c>
      <c r="W205" s="165">
        <v>0</v>
      </c>
      <c r="X205" s="125">
        <v>0</v>
      </c>
      <c r="Y205" s="165">
        <v>0</v>
      </c>
      <c r="Z205" s="125">
        <v>0</v>
      </c>
      <c r="AA205" s="165">
        <v>0</v>
      </c>
      <c r="AB205" s="125">
        <v>0</v>
      </c>
      <c r="AC205" s="165">
        <v>0</v>
      </c>
      <c r="AD205" s="125">
        <v>0</v>
      </c>
      <c r="AE205" s="165">
        <v>0</v>
      </c>
      <c r="AF205" s="125">
        <v>0</v>
      </c>
      <c r="AG205" s="165">
        <v>0</v>
      </c>
      <c r="AH205" s="125">
        <v>0</v>
      </c>
      <c r="AI205" s="165">
        <v>0</v>
      </c>
      <c r="AJ205" s="125">
        <v>0</v>
      </c>
      <c r="AK205" s="165">
        <v>0</v>
      </c>
      <c r="AL205" s="125">
        <v>0</v>
      </c>
      <c r="AM205" s="127">
        <v>0</v>
      </c>
      <c r="AN205" s="322">
        <v>0</v>
      </c>
      <c r="AO205" s="115">
        <v>0</v>
      </c>
      <c r="AP205" s="164">
        <v>0</v>
      </c>
      <c r="AQ205" s="165">
        <v>0</v>
      </c>
      <c r="AR205" s="138">
        <v>0</v>
      </c>
      <c r="AS205" s="125">
        <v>0</v>
      </c>
      <c r="AT205" s="165">
        <v>0</v>
      </c>
      <c r="AU205" s="165">
        <v>0</v>
      </c>
      <c r="AV205" s="165">
        <v>0</v>
      </c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59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>
        <v>0</v>
      </c>
      <c r="G206" s="165">
        <v>0</v>
      </c>
      <c r="H206" s="125">
        <v>0</v>
      </c>
      <c r="I206" s="165">
        <v>0</v>
      </c>
      <c r="J206" s="125">
        <v>0</v>
      </c>
      <c r="K206" s="165">
        <v>0</v>
      </c>
      <c r="L206" s="125">
        <v>0</v>
      </c>
      <c r="M206" s="165">
        <v>0</v>
      </c>
      <c r="N206" s="125">
        <v>0</v>
      </c>
      <c r="O206" s="165">
        <v>0</v>
      </c>
      <c r="P206" s="125">
        <v>0</v>
      </c>
      <c r="Q206" s="165">
        <v>0</v>
      </c>
      <c r="R206" s="125">
        <v>0</v>
      </c>
      <c r="S206" s="165">
        <v>0</v>
      </c>
      <c r="T206" s="125">
        <v>0</v>
      </c>
      <c r="U206" s="165">
        <v>0</v>
      </c>
      <c r="V206" s="125">
        <v>0</v>
      </c>
      <c r="W206" s="165">
        <v>0</v>
      </c>
      <c r="X206" s="125">
        <v>0</v>
      </c>
      <c r="Y206" s="165">
        <v>0</v>
      </c>
      <c r="Z206" s="125">
        <v>0</v>
      </c>
      <c r="AA206" s="165">
        <v>0</v>
      </c>
      <c r="AB206" s="125">
        <v>0</v>
      </c>
      <c r="AC206" s="165">
        <v>0</v>
      </c>
      <c r="AD206" s="125">
        <v>0</v>
      </c>
      <c r="AE206" s="165">
        <v>0</v>
      </c>
      <c r="AF206" s="125">
        <v>0</v>
      </c>
      <c r="AG206" s="165">
        <v>0</v>
      </c>
      <c r="AH206" s="125">
        <v>0</v>
      </c>
      <c r="AI206" s="165">
        <v>0</v>
      </c>
      <c r="AJ206" s="125">
        <v>0</v>
      </c>
      <c r="AK206" s="165">
        <v>0</v>
      </c>
      <c r="AL206" s="125">
        <v>0</v>
      </c>
      <c r="AM206" s="127">
        <v>0</v>
      </c>
      <c r="AN206" s="322">
        <v>0</v>
      </c>
      <c r="AO206" s="115">
        <v>0</v>
      </c>
      <c r="AP206" s="164">
        <v>0</v>
      </c>
      <c r="AQ206" s="165">
        <v>0</v>
      </c>
      <c r="AR206" s="138">
        <v>0</v>
      </c>
      <c r="AS206" s="125">
        <v>0</v>
      </c>
      <c r="AT206" s="165">
        <v>0</v>
      </c>
      <c r="AU206" s="165">
        <v>0</v>
      </c>
      <c r="AV206" s="165">
        <v>0</v>
      </c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59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>
        <v>0</v>
      </c>
      <c r="G207" s="165">
        <v>0</v>
      </c>
      <c r="H207" s="125">
        <v>0</v>
      </c>
      <c r="I207" s="165">
        <v>0</v>
      </c>
      <c r="J207" s="125">
        <v>0</v>
      </c>
      <c r="K207" s="165">
        <v>0</v>
      </c>
      <c r="L207" s="125">
        <v>0</v>
      </c>
      <c r="M207" s="165">
        <v>0</v>
      </c>
      <c r="N207" s="125">
        <v>0</v>
      </c>
      <c r="O207" s="165">
        <v>0</v>
      </c>
      <c r="P207" s="125">
        <v>0</v>
      </c>
      <c r="Q207" s="165">
        <v>0</v>
      </c>
      <c r="R207" s="125">
        <v>0</v>
      </c>
      <c r="S207" s="165">
        <v>0</v>
      </c>
      <c r="T207" s="125">
        <v>0</v>
      </c>
      <c r="U207" s="165">
        <v>0</v>
      </c>
      <c r="V207" s="125">
        <v>0</v>
      </c>
      <c r="W207" s="165">
        <v>0</v>
      </c>
      <c r="X207" s="125">
        <v>0</v>
      </c>
      <c r="Y207" s="165">
        <v>0</v>
      </c>
      <c r="Z207" s="125">
        <v>0</v>
      </c>
      <c r="AA207" s="165">
        <v>0</v>
      </c>
      <c r="AB207" s="125">
        <v>0</v>
      </c>
      <c r="AC207" s="165">
        <v>0</v>
      </c>
      <c r="AD207" s="125">
        <v>0</v>
      </c>
      <c r="AE207" s="165">
        <v>0</v>
      </c>
      <c r="AF207" s="125">
        <v>0</v>
      </c>
      <c r="AG207" s="165">
        <v>0</v>
      </c>
      <c r="AH207" s="125">
        <v>0</v>
      </c>
      <c r="AI207" s="165">
        <v>0</v>
      </c>
      <c r="AJ207" s="125">
        <v>0</v>
      </c>
      <c r="AK207" s="165">
        <v>0</v>
      </c>
      <c r="AL207" s="125">
        <v>0</v>
      </c>
      <c r="AM207" s="127">
        <v>0</v>
      </c>
      <c r="AN207" s="322">
        <v>0</v>
      </c>
      <c r="AO207" s="115">
        <v>0</v>
      </c>
      <c r="AP207" s="164">
        <v>0</v>
      </c>
      <c r="AQ207" s="165">
        <v>0</v>
      </c>
      <c r="AR207" s="138">
        <v>0</v>
      </c>
      <c r="AS207" s="125">
        <v>0</v>
      </c>
      <c r="AT207" s="165">
        <v>0</v>
      </c>
      <c r="AU207" s="165">
        <v>0</v>
      </c>
      <c r="AV207" s="165">
        <v>0</v>
      </c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51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>
        <v>0</v>
      </c>
      <c r="G208" s="193">
        <v>0</v>
      </c>
      <c r="H208" s="153">
        <v>0</v>
      </c>
      <c r="I208" s="193">
        <v>0</v>
      </c>
      <c r="J208" s="153">
        <v>0</v>
      </c>
      <c r="K208" s="193">
        <v>0</v>
      </c>
      <c r="L208" s="153">
        <v>0</v>
      </c>
      <c r="M208" s="193">
        <v>0</v>
      </c>
      <c r="N208" s="153">
        <v>0</v>
      </c>
      <c r="O208" s="193">
        <v>0</v>
      </c>
      <c r="P208" s="153">
        <v>0</v>
      </c>
      <c r="Q208" s="193">
        <v>0</v>
      </c>
      <c r="R208" s="153">
        <v>0</v>
      </c>
      <c r="S208" s="193">
        <v>0</v>
      </c>
      <c r="T208" s="153">
        <v>0</v>
      </c>
      <c r="U208" s="193">
        <v>0</v>
      </c>
      <c r="V208" s="153">
        <v>0</v>
      </c>
      <c r="W208" s="193">
        <v>0</v>
      </c>
      <c r="X208" s="153">
        <v>0</v>
      </c>
      <c r="Y208" s="193">
        <v>0</v>
      </c>
      <c r="Z208" s="153">
        <v>0</v>
      </c>
      <c r="AA208" s="193">
        <v>0</v>
      </c>
      <c r="AB208" s="153">
        <v>0</v>
      </c>
      <c r="AC208" s="193">
        <v>0</v>
      </c>
      <c r="AD208" s="153">
        <v>0</v>
      </c>
      <c r="AE208" s="193">
        <v>0</v>
      </c>
      <c r="AF208" s="153">
        <v>0</v>
      </c>
      <c r="AG208" s="193">
        <v>0</v>
      </c>
      <c r="AH208" s="153">
        <v>0</v>
      </c>
      <c r="AI208" s="193">
        <v>0</v>
      </c>
      <c r="AJ208" s="153">
        <v>0</v>
      </c>
      <c r="AK208" s="193">
        <v>0</v>
      </c>
      <c r="AL208" s="153">
        <v>0</v>
      </c>
      <c r="AM208" s="948">
        <v>0</v>
      </c>
      <c r="AN208" s="339">
        <v>0</v>
      </c>
      <c r="AO208" s="117">
        <v>0</v>
      </c>
      <c r="AP208" s="142">
        <v>0</v>
      </c>
      <c r="AQ208" s="193">
        <v>0</v>
      </c>
      <c r="AR208" s="110">
        <v>0</v>
      </c>
      <c r="AS208" s="153">
        <v>0</v>
      </c>
      <c r="AT208" s="193">
        <v>0</v>
      </c>
      <c r="AU208" s="193">
        <v>0</v>
      </c>
      <c r="AV208" s="193">
        <v>0</v>
      </c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451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>
        <v>0</v>
      </c>
      <c r="G209" s="894">
        <v>0</v>
      </c>
      <c r="H209" s="896">
        <v>0</v>
      </c>
      <c r="I209" s="894">
        <v>0</v>
      </c>
      <c r="J209" s="896">
        <v>0</v>
      </c>
      <c r="K209" s="894">
        <v>0</v>
      </c>
      <c r="L209" s="896">
        <v>0</v>
      </c>
      <c r="M209" s="894">
        <v>0</v>
      </c>
      <c r="N209" s="896">
        <v>0</v>
      </c>
      <c r="O209" s="894">
        <v>0</v>
      </c>
      <c r="P209" s="896">
        <v>0</v>
      </c>
      <c r="Q209" s="894">
        <v>0</v>
      </c>
      <c r="R209" s="896">
        <v>0</v>
      </c>
      <c r="S209" s="894">
        <v>0</v>
      </c>
      <c r="T209" s="896">
        <v>0</v>
      </c>
      <c r="U209" s="894">
        <v>0</v>
      </c>
      <c r="V209" s="896">
        <v>0</v>
      </c>
      <c r="W209" s="894">
        <v>0</v>
      </c>
      <c r="X209" s="896">
        <v>0</v>
      </c>
      <c r="Y209" s="894">
        <v>0</v>
      </c>
      <c r="Z209" s="896">
        <v>0</v>
      </c>
      <c r="AA209" s="894">
        <v>0</v>
      </c>
      <c r="AB209" s="896">
        <v>0</v>
      </c>
      <c r="AC209" s="894">
        <v>0</v>
      </c>
      <c r="AD209" s="896">
        <v>0</v>
      </c>
      <c r="AE209" s="894">
        <v>0</v>
      </c>
      <c r="AF209" s="896">
        <v>0</v>
      </c>
      <c r="AG209" s="894">
        <v>0</v>
      </c>
      <c r="AH209" s="896">
        <v>0</v>
      </c>
      <c r="AI209" s="894">
        <v>0</v>
      </c>
      <c r="AJ209" s="832">
        <v>0</v>
      </c>
      <c r="AK209" s="830">
        <v>0</v>
      </c>
      <c r="AL209" s="896">
        <v>0</v>
      </c>
      <c r="AM209" s="955">
        <v>0</v>
      </c>
      <c r="AN209" s="322">
        <v>0</v>
      </c>
      <c r="AO209" s="115">
        <v>0</v>
      </c>
      <c r="AP209" s="164">
        <v>0</v>
      </c>
      <c r="AQ209" s="894">
        <v>0</v>
      </c>
      <c r="AR209" s="895">
        <v>0</v>
      </c>
      <c r="AS209" s="896">
        <v>0</v>
      </c>
      <c r="AT209" s="894">
        <v>0</v>
      </c>
      <c r="AU209" s="894">
        <v>0</v>
      </c>
      <c r="AV209" s="894">
        <v>0</v>
      </c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75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>
        <v>0</v>
      </c>
      <c r="G210" s="165">
        <v>0</v>
      </c>
      <c r="H210" s="125">
        <v>0</v>
      </c>
      <c r="I210" s="165">
        <v>0</v>
      </c>
      <c r="J210" s="125">
        <v>0</v>
      </c>
      <c r="K210" s="165">
        <v>0</v>
      </c>
      <c r="L210" s="125">
        <v>0</v>
      </c>
      <c r="M210" s="165">
        <v>0</v>
      </c>
      <c r="N210" s="125">
        <v>0</v>
      </c>
      <c r="O210" s="165">
        <v>0</v>
      </c>
      <c r="P210" s="125">
        <v>0</v>
      </c>
      <c r="Q210" s="165">
        <v>0</v>
      </c>
      <c r="R210" s="125">
        <v>0</v>
      </c>
      <c r="S210" s="165">
        <v>0</v>
      </c>
      <c r="T210" s="125">
        <v>0</v>
      </c>
      <c r="U210" s="165">
        <v>0</v>
      </c>
      <c r="V210" s="125">
        <v>0</v>
      </c>
      <c r="W210" s="165">
        <v>0</v>
      </c>
      <c r="X210" s="125">
        <v>0</v>
      </c>
      <c r="Y210" s="165">
        <v>0</v>
      </c>
      <c r="Z210" s="125">
        <v>0</v>
      </c>
      <c r="AA210" s="165">
        <v>0</v>
      </c>
      <c r="AB210" s="125">
        <v>0</v>
      </c>
      <c r="AC210" s="165">
        <v>0</v>
      </c>
      <c r="AD210" s="125">
        <v>0</v>
      </c>
      <c r="AE210" s="165">
        <v>0</v>
      </c>
      <c r="AF210" s="125">
        <v>0</v>
      </c>
      <c r="AG210" s="165">
        <v>0</v>
      </c>
      <c r="AH210" s="125">
        <v>0</v>
      </c>
      <c r="AI210" s="165">
        <v>0</v>
      </c>
      <c r="AJ210" s="153">
        <v>0</v>
      </c>
      <c r="AK210" s="193">
        <v>0</v>
      </c>
      <c r="AL210" s="125">
        <v>0</v>
      </c>
      <c r="AM210" s="127">
        <v>0</v>
      </c>
      <c r="AN210" s="322">
        <v>0</v>
      </c>
      <c r="AO210" s="115">
        <v>0</v>
      </c>
      <c r="AP210" s="164">
        <v>0</v>
      </c>
      <c r="AQ210" s="165">
        <v>0</v>
      </c>
      <c r="AR210" s="138">
        <v>0</v>
      </c>
      <c r="AS210" s="125">
        <v>0</v>
      </c>
      <c r="AT210" s="165">
        <v>0</v>
      </c>
      <c r="AU210" s="165">
        <v>0</v>
      </c>
      <c r="AV210" s="165">
        <v>0</v>
      </c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76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>
        <v>0</v>
      </c>
      <c r="G211" s="142">
        <v>0</v>
      </c>
      <c r="H211" s="140">
        <v>0</v>
      </c>
      <c r="I211" s="142">
        <v>0</v>
      </c>
      <c r="J211" s="140">
        <v>0</v>
      </c>
      <c r="K211" s="142">
        <v>0</v>
      </c>
      <c r="L211" s="140">
        <v>0</v>
      </c>
      <c r="M211" s="142">
        <v>0</v>
      </c>
      <c r="N211" s="140">
        <v>0</v>
      </c>
      <c r="O211" s="142">
        <v>0</v>
      </c>
      <c r="P211" s="140">
        <v>0</v>
      </c>
      <c r="Q211" s="142">
        <v>0</v>
      </c>
      <c r="R211" s="140">
        <v>0</v>
      </c>
      <c r="S211" s="142">
        <v>0</v>
      </c>
      <c r="T211" s="140">
        <v>0</v>
      </c>
      <c r="U211" s="142">
        <v>0</v>
      </c>
      <c r="V211" s="140">
        <v>0</v>
      </c>
      <c r="W211" s="142">
        <v>0</v>
      </c>
      <c r="X211" s="140">
        <v>0</v>
      </c>
      <c r="Y211" s="142">
        <v>0</v>
      </c>
      <c r="Z211" s="140">
        <v>0</v>
      </c>
      <c r="AA211" s="142">
        <v>0</v>
      </c>
      <c r="AB211" s="140">
        <v>0</v>
      </c>
      <c r="AC211" s="142">
        <v>0</v>
      </c>
      <c r="AD211" s="140">
        <v>0</v>
      </c>
      <c r="AE211" s="142">
        <v>0</v>
      </c>
      <c r="AF211" s="140">
        <v>0</v>
      </c>
      <c r="AG211" s="142">
        <v>0</v>
      </c>
      <c r="AH211" s="140">
        <v>0</v>
      </c>
      <c r="AI211" s="142">
        <v>0</v>
      </c>
      <c r="AJ211" s="140">
        <v>0</v>
      </c>
      <c r="AK211" s="142">
        <v>0</v>
      </c>
      <c r="AL211" s="140">
        <v>0</v>
      </c>
      <c r="AM211" s="203">
        <v>0</v>
      </c>
      <c r="AN211" s="339">
        <v>0</v>
      </c>
      <c r="AO211" s="117">
        <v>0</v>
      </c>
      <c r="AP211" s="142">
        <v>0</v>
      </c>
      <c r="AQ211" s="142">
        <v>0</v>
      </c>
      <c r="AR211" s="98">
        <v>0</v>
      </c>
      <c r="AS211" s="140">
        <v>0</v>
      </c>
      <c r="AT211" s="142">
        <v>0</v>
      </c>
      <c r="AU211" s="142">
        <v>0</v>
      </c>
      <c r="AV211" s="142">
        <v>0</v>
      </c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451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>
        <v>0</v>
      </c>
      <c r="G212" s="894">
        <v>0</v>
      </c>
      <c r="H212" s="896">
        <v>0</v>
      </c>
      <c r="I212" s="894">
        <v>0</v>
      </c>
      <c r="J212" s="896">
        <v>0</v>
      </c>
      <c r="K212" s="894">
        <v>0</v>
      </c>
      <c r="L212" s="896">
        <v>0</v>
      </c>
      <c r="M212" s="894">
        <v>0</v>
      </c>
      <c r="N212" s="896">
        <v>0</v>
      </c>
      <c r="O212" s="894">
        <v>0</v>
      </c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>
        <v>0</v>
      </c>
      <c r="AO212" s="897">
        <v>0</v>
      </c>
      <c r="AP212" s="894">
        <v>0</v>
      </c>
      <c r="AQ212" s="894">
        <v>0</v>
      </c>
      <c r="AR212" s="966"/>
      <c r="AS212" s="896">
        <v>0</v>
      </c>
      <c r="AT212" s="894">
        <v>0</v>
      </c>
      <c r="AU212" s="894">
        <v>0</v>
      </c>
      <c r="AV212" s="894">
        <v>0</v>
      </c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75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>
        <v>0</v>
      </c>
      <c r="G213" s="165">
        <v>0</v>
      </c>
      <c r="H213" s="125">
        <v>0</v>
      </c>
      <c r="I213" s="165">
        <v>0</v>
      </c>
      <c r="J213" s="125">
        <v>0</v>
      </c>
      <c r="K213" s="165">
        <v>0</v>
      </c>
      <c r="L213" s="125">
        <v>0</v>
      </c>
      <c r="M213" s="165">
        <v>0</v>
      </c>
      <c r="N213" s="125">
        <v>0</v>
      </c>
      <c r="O213" s="165">
        <v>0</v>
      </c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>
        <v>0</v>
      </c>
      <c r="AO213" s="115">
        <v>0</v>
      </c>
      <c r="AP213" s="164">
        <v>0</v>
      </c>
      <c r="AQ213" s="165">
        <v>0</v>
      </c>
      <c r="AR213" s="774"/>
      <c r="AS213" s="125">
        <v>0</v>
      </c>
      <c r="AT213" s="165">
        <v>0</v>
      </c>
      <c r="AU213" s="165">
        <v>0</v>
      </c>
      <c r="AV213" s="165">
        <v>0</v>
      </c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75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>
        <v>0</v>
      </c>
      <c r="G214" s="165">
        <v>0</v>
      </c>
      <c r="H214" s="125">
        <v>0</v>
      </c>
      <c r="I214" s="165">
        <v>0</v>
      </c>
      <c r="J214" s="125">
        <v>0</v>
      </c>
      <c r="K214" s="165">
        <v>0</v>
      </c>
      <c r="L214" s="125">
        <v>0</v>
      </c>
      <c r="M214" s="165">
        <v>0</v>
      </c>
      <c r="N214" s="125">
        <v>0</v>
      </c>
      <c r="O214" s="165">
        <v>0</v>
      </c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>
        <v>0</v>
      </c>
      <c r="AO214" s="115">
        <v>0</v>
      </c>
      <c r="AP214" s="164">
        <v>0</v>
      </c>
      <c r="AQ214" s="165">
        <v>0</v>
      </c>
      <c r="AR214" s="774"/>
      <c r="AS214" s="125">
        <v>0</v>
      </c>
      <c r="AT214" s="165">
        <v>0</v>
      </c>
      <c r="AU214" s="165">
        <v>0</v>
      </c>
      <c r="AV214" s="165">
        <v>0</v>
      </c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76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>
        <v>0</v>
      </c>
      <c r="G215" s="142">
        <v>0</v>
      </c>
      <c r="H215" s="140">
        <v>0</v>
      </c>
      <c r="I215" s="142">
        <v>0</v>
      </c>
      <c r="J215" s="140">
        <v>0</v>
      </c>
      <c r="K215" s="142">
        <v>0</v>
      </c>
      <c r="L215" s="140">
        <v>0</v>
      </c>
      <c r="M215" s="142">
        <v>0</v>
      </c>
      <c r="N215" s="140">
        <v>0</v>
      </c>
      <c r="O215" s="142">
        <v>0</v>
      </c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>
        <v>0</v>
      </c>
      <c r="AO215" s="115">
        <v>0</v>
      </c>
      <c r="AP215" s="116">
        <v>0</v>
      </c>
      <c r="AQ215" s="140">
        <v>0</v>
      </c>
      <c r="AR215" s="773"/>
      <c r="AS215" s="140">
        <v>0</v>
      </c>
      <c r="AT215" s="142">
        <v>0</v>
      </c>
      <c r="AU215" s="142">
        <v>0</v>
      </c>
      <c r="AV215" s="142">
        <v>0</v>
      </c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59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>
        <v>0</v>
      </c>
      <c r="G216" s="164">
        <v>0</v>
      </c>
      <c r="H216" s="144">
        <v>0</v>
      </c>
      <c r="I216" s="164">
        <v>0</v>
      </c>
      <c r="J216" s="144">
        <v>0</v>
      </c>
      <c r="K216" s="164">
        <v>0</v>
      </c>
      <c r="L216" s="144">
        <v>0</v>
      </c>
      <c r="M216" s="164">
        <v>0</v>
      </c>
      <c r="N216" s="144">
        <v>0</v>
      </c>
      <c r="O216" s="164">
        <v>0</v>
      </c>
      <c r="P216" s="144">
        <v>0</v>
      </c>
      <c r="Q216" s="164">
        <v>0</v>
      </c>
      <c r="R216" s="144">
        <v>0</v>
      </c>
      <c r="S216" s="164">
        <v>0</v>
      </c>
      <c r="T216" s="144">
        <v>0</v>
      </c>
      <c r="U216" s="164">
        <v>0</v>
      </c>
      <c r="V216" s="144">
        <v>0</v>
      </c>
      <c r="W216" s="164">
        <v>0</v>
      </c>
      <c r="X216" s="144">
        <v>0</v>
      </c>
      <c r="Y216" s="164">
        <v>0</v>
      </c>
      <c r="Z216" s="144">
        <v>0</v>
      </c>
      <c r="AA216" s="164">
        <v>0</v>
      </c>
      <c r="AB216" s="144">
        <v>0</v>
      </c>
      <c r="AC216" s="164">
        <v>0</v>
      </c>
      <c r="AD216" s="144">
        <v>0</v>
      </c>
      <c r="AE216" s="164">
        <v>0</v>
      </c>
      <c r="AF216" s="144">
        <v>0</v>
      </c>
      <c r="AG216" s="164">
        <v>0</v>
      </c>
      <c r="AH216" s="144">
        <v>0</v>
      </c>
      <c r="AI216" s="164">
        <v>0</v>
      </c>
      <c r="AJ216" s="144">
        <v>0</v>
      </c>
      <c r="AK216" s="164">
        <v>0</v>
      </c>
      <c r="AL216" s="144">
        <v>0</v>
      </c>
      <c r="AM216" s="963">
        <v>0</v>
      </c>
      <c r="AN216" s="897">
        <v>0</v>
      </c>
      <c r="AO216" s="962">
        <v>0</v>
      </c>
      <c r="AP216" s="961">
        <v>0</v>
      </c>
      <c r="AQ216" s="164">
        <v>0</v>
      </c>
      <c r="AR216" s="164">
        <v>0</v>
      </c>
      <c r="AS216" s="896">
        <v>0</v>
      </c>
      <c r="AT216" s="165">
        <v>0</v>
      </c>
      <c r="AU216" s="165">
        <v>0</v>
      </c>
      <c r="AV216" s="165">
        <v>0</v>
      </c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59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>
        <v>0</v>
      </c>
      <c r="G217" s="165">
        <v>0</v>
      </c>
      <c r="H217" s="125">
        <v>0</v>
      </c>
      <c r="I217" s="165">
        <v>0</v>
      </c>
      <c r="J217" s="125">
        <v>0</v>
      </c>
      <c r="K217" s="165">
        <v>0</v>
      </c>
      <c r="L217" s="125">
        <v>0</v>
      </c>
      <c r="M217" s="165">
        <v>0</v>
      </c>
      <c r="N217" s="125">
        <v>0</v>
      </c>
      <c r="O217" s="165">
        <v>0</v>
      </c>
      <c r="P217" s="125">
        <v>0</v>
      </c>
      <c r="Q217" s="165">
        <v>0</v>
      </c>
      <c r="R217" s="125">
        <v>0</v>
      </c>
      <c r="S217" s="165">
        <v>0</v>
      </c>
      <c r="T217" s="125">
        <v>0</v>
      </c>
      <c r="U217" s="165">
        <v>0</v>
      </c>
      <c r="V217" s="125">
        <v>0</v>
      </c>
      <c r="W217" s="165">
        <v>0</v>
      </c>
      <c r="X217" s="125">
        <v>0</v>
      </c>
      <c r="Y217" s="165">
        <v>0</v>
      </c>
      <c r="Z217" s="125">
        <v>0</v>
      </c>
      <c r="AA217" s="165">
        <v>0</v>
      </c>
      <c r="AB217" s="125">
        <v>0</v>
      </c>
      <c r="AC217" s="165">
        <v>0</v>
      </c>
      <c r="AD217" s="125">
        <v>0</v>
      </c>
      <c r="AE217" s="165">
        <v>0</v>
      </c>
      <c r="AF217" s="125">
        <v>0</v>
      </c>
      <c r="AG217" s="165">
        <v>0</v>
      </c>
      <c r="AH217" s="125">
        <v>0</v>
      </c>
      <c r="AI217" s="165">
        <v>0</v>
      </c>
      <c r="AJ217" s="125">
        <v>0</v>
      </c>
      <c r="AK217" s="165">
        <v>0</v>
      </c>
      <c r="AL217" s="125">
        <v>0</v>
      </c>
      <c r="AM217" s="231">
        <v>0</v>
      </c>
      <c r="AN217" s="152">
        <v>0</v>
      </c>
      <c r="AO217" s="126">
        <v>0</v>
      </c>
      <c r="AP217" s="137">
        <v>0</v>
      </c>
      <c r="AQ217" s="165">
        <v>0</v>
      </c>
      <c r="AR217" s="165">
        <v>0</v>
      </c>
      <c r="AS217" s="125">
        <v>0</v>
      </c>
      <c r="AT217" s="165">
        <v>0</v>
      </c>
      <c r="AU217" s="165">
        <v>0</v>
      </c>
      <c r="AV217" s="165">
        <v>0</v>
      </c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59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>
        <v>0</v>
      </c>
      <c r="G218" s="165">
        <v>0</v>
      </c>
      <c r="H218" s="125">
        <v>0</v>
      </c>
      <c r="I218" s="165">
        <v>0</v>
      </c>
      <c r="J218" s="125">
        <v>0</v>
      </c>
      <c r="K218" s="165">
        <v>0</v>
      </c>
      <c r="L218" s="125">
        <v>0</v>
      </c>
      <c r="M218" s="165">
        <v>0</v>
      </c>
      <c r="N218" s="125">
        <v>0</v>
      </c>
      <c r="O218" s="165">
        <v>0</v>
      </c>
      <c r="P218" s="125">
        <v>0</v>
      </c>
      <c r="Q218" s="165">
        <v>0</v>
      </c>
      <c r="R218" s="125">
        <v>0</v>
      </c>
      <c r="S218" s="165">
        <v>0</v>
      </c>
      <c r="T218" s="125">
        <v>0</v>
      </c>
      <c r="U218" s="165">
        <v>0</v>
      </c>
      <c r="V218" s="125">
        <v>0</v>
      </c>
      <c r="W218" s="165">
        <v>0</v>
      </c>
      <c r="X218" s="125">
        <v>0</v>
      </c>
      <c r="Y218" s="165">
        <v>0</v>
      </c>
      <c r="Z218" s="125">
        <v>0</v>
      </c>
      <c r="AA218" s="165">
        <v>0</v>
      </c>
      <c r="AB218" s="125">
        <v>0</v>
      </c>
      <c r="AC218" s="165">
        <v>0</v>
      </c>
      <c r="AD218" s="125">
        <v>0</v>
      </c>
      <c r="AE218" s="165">
        <v>0</v>
      </c>
      <c r="AF218" s="125">
        <v>0</v>
      </c>
      <c r="AG218" s="165">
        <v>0</v>
      </c>
      <c r="AH218" s="125">
        <v>0</v>
      </c>
      <c r="AI218" s="165">
        <v>0</v>
      </c>
      <c r="AJ218" s="125">
        <v>0</v>
      </c>
      <c r="AK218" s="165">
        <v>0</v>
      </c>
      <c r="AL218" s="125">
        <v>0</v>
      </c>
      <c r="AM218" s="231">
        <v>0</v>
      </c>
      <c r="AN218" s="152">
        <v>0</v>
      </c>
      <c r="AO218" s="126">
        <v>0</v>
      </c>
      <c r="AP218" s="137">
        <v>0</v>
      </c>
      <c r="AQ218" s="165">
        <v>0</v>
      </c>
      <c r="AR218" s="165">
        <v>0</v>
      </c>
      <c r="AS218" s="125">
        <v>0</v>
      </c>
      <c r="AT218" s="165">
        <v>0</v>
      </c>
      <c r="AU218" s="165">
        <v>0</v>
      </c>
      <c r="AV218" s="165">
        <v>0</v>
      </c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59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>
        <v>0</v>
      </c>
      <c r="G219" s="165">
        <v>0</v>
      </c>
      <c r="H219" s="125">
        <v>0</v>
      </c>
      <c r="I219" s="165">
        <v>0</v>
      </c>
      <c r="J219" s="125">
        <v>0</v>
      </c>
      <c r="K219" s="165">
        <v>0</v>
      </c>
      <c r="L219" s="125">
        <v>0</v>
      </c>
      <c r="M219" s="165">
        <v>0</v>
      </c>
      <c r="N219" s="125">
        <v>0</v>
      </c>
      <c r="O219" s="165">
        <v>0</v>
      </c>
      <c r="P219" s="125">
        <v>0</v>
      </c>
      <c r="Q219" s="165">
        <v>0</v>
      </c>
      <c r="R219" s="125">
        <v>0</v>
      </c>
      <c r="S219" s="165">
        <v>0</v>
      </c>
      <c r="T219" s="125">
        <v>0</v>
      </c>
      <c r="U219" s="165">
        <v>0</v>
      </c>
      <c r="V219" s="125">
        <v>0</v>
      </c>
      <c r="W219" s="165">
        <v>0</v>
      </c>
      <c r="X219" s="125">
        <v>0</v>
      </c>
      <c r="Y219" s="165">
        <v>0</v>
      </c>
      <c r="Z219" s="125">
        <v>0</v>
      </c>
      <c r="AA219" s="165">
        <v>0</v>
      </c>
      <c r="AB219" s="125">
        <v>0</v>
      </c>
      <c r="AC219" s="165">
        <v>0</v>
      </c>
      <c r="AD219" s="125">
        <v>0</v>
      </c>
      <c r="AE219" s="165">
        <v>0</v>
      </c>
      <c r="AF219" s="125">
        <v>0</v>
      </c>
      <c r="AG219" s="165">
        <v>0</v>
      </c>
      <c r="AH219" s="125">
        <v>0</v>
      </c>
      <c r="AI219" s="165">
        <v>0</v>
      </c>
      <c r="AJ219" s="125">
        <v>0</v>
      </c>
      <c r="AK219" s="165">
        <v>0</v>
      </c>
      <c r="AL219" s="125">
        <v>0</v>
      </c>
      <c r="AM219" s="231">
        <v>0</v>
      </c>
      <c r="AN219" s="152">
        <v>0</v>
      </c>
      <c r="AO219" s="126">
        <v>0</v>
      </c>
      <c r="AP219" s="137">
        <v>0</v>
      </c>
      <c r="AQ219" s="165">
        <v>0</v>
      </c>
      <c r="AR219" s="165">
        <v>0</v>
      </c>
      <c r="AS219" s="125">
        <v>0</v>
      </c>
      <c r="AT219" s="165">
        <v>0</v>
      </c>
      <c r="AU219" s="165">
        <v>0</v>
      </c>
      <c r="AV219" s="165">
        <v>0</v>
      </c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59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>
        <v>0</v>
      </c>
      <c r="G220" s="165">
        <v>0</v>
      </c>
      <c r="H220" s="125">
        <v>0</v>
      </c>
      <c r="I220" s="165">
        <v>0</v>
      </c>
      <c r="J220" s="125">
        <v>0</v>
      </c>
      <c r="K220" s="165">
        <v>0</v>
      </c>
      <c r="L220" s="125">
        <v>0</v>
      </c>
      <c r="M220" s="165">
        <v>0</v>
      </c>
      <c r="N220" s="125">
        <v>0</v>
      </c>
      <c r="O220" s="165">
        <v>0</v>
      </c>
      <c r="P220" s="125">
        <v>0</v>
      </c>
      <c r="Q220" s="165">
        <v>0</v>
      </c>
      <c r="R220" s="125">
        <v>0</v>
      </c>
      <c r="S220" s="165">
        <v>0</v>
      </c>
      <c r="T220" s="125">
        <v>0</v>
      </c>
      <c r="U220" s="165">
        <v>0</v>
      </c>
      <c r="V220" s="125">
        <v>0</v>
      </c>
      <c r="W220" s="165">
        <v>0</v>
      </c>
      <c r="X220" s="125">
        <v>0</v>
      </c>
      <c r="Y220" s="165">
        <v>0</v>
      </c>
      <c r="Z220" s="125">
        <v>0</v>
      </c>
      <c r="AA220" s="165">
        <v>0</v>
      </c>
      <c r="AB220" s="125">
        <v>0</v>
      </c>
      <c r="AC220" s="165">
        <v>0</v>
      </c>
      <c r="AD220" s="125">
        <v>0</v>
      </c>
      <c r="AE220" s="165">
        <v>0</v>
      </c>
      <c r="AF220" s="125">
        <v>0</v>
      </c>
      <c r="AG220" s="165">
        <v>0</v>
      </c>
      <c r="AH220" s="125">
        <v>0</v>
      </c>
      <c r="AI220" s="165">
        <v>0</v>
      </c>
      <c r="AJ220" s="125">
        <v>0</v>
      </c>
      <c r="AK220" s="165">
        <v>0</v>
      </c>
      <c r="AL220" s="125">
        <v>0</v>
      </c>
      <c r="AM220" s="231">
        <v>0</v>
      </c>
      <c r="AN220" s="152">
        <v>0</v>
      </c>
      <c r="AO220" s="126">
        <v>0</v>
      </c>
      <c r="AP220" s="137">
        <v>0</v>
      </c>
      <c r="AQ220" s="165">
        <v>0</v>
      </c>
      <c r="AR220" s="165">
        <v>0</v>
      </c>
      <c r="AS220" s="125">
        <v>0</v>
      </c>
      <c r="AT220" s="165">
        <v>0</v>
      </c>
      <c r="AU220" s="165">
        <v>0</v>
      </c>
      <c r="AV220" s="165">
        <v>0</v>
      </c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51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>
        <v>0</v>
      </c>
      <c r="G221" s="165">
        <v>0</v>
      </c>
      <c r="H221" s="125">
        <v>0</v>
      </c>
      <c r="I221" s="165">
        <v>0</v>
      </c>
      <c r="J221" s="125">
        <v>0</v>
      </c>
      <c r="K221" s="165">
        <v>0</v>
      </c>
      <c r="L221" s="125">
        <v>0</v>
      </c>
      <c r="M221" s="165">
        <v>0</v>
      </c>
      <c r="N221" s="125">
        <v>0</v>
      </c>
      <c r="O221" s="165">
        <v>0</v>
      </c>
      <c r="P221" s="125">
        <v>0</v>
      </c>
      <c r="Q221" s="165">
        <v>0</v>
      </c>
      <c r="R221" s="125">
        <v>0</v>
      </c>
      <c r="S221" s="165">
        <v>0</v>
      </c>
      <c r="T221" s="125">
        <v>0</v>
      </c>
      <c r="U221" s="165">
        <v>0</v>
      </c>
      <c r="V221" s="125">
        <v>0</v>
      </c>
      <c r="W221" s="165">
        <v>0</v>
      </c>
      <c r="X221" s="125">
        <v>0</v>
      </c>
      <c r="Y221" s="165">
        <v>0</v>
      </c>
      <c r="Z221" s="125">
        <v>0</v>
      </c>
      <c r="AA221" s="165">
        <v>0</v>
      </c>
      <c r="AB221" s="125">
        <v>0</v>
      </c>
      <c r="AC221" s="165">
        <v>0</v>
      </c>
      <c r="AD221" s="125">
        <v>0</v>
      </c>
      <c r="AE221" s="165">
        <v>0</v>
      </c>
      <c r="AF221" s="125">
        <v>0</v>
      </c>
      <c r="AG221" s="165">
        <v>0</v>
      </c>
      <c r="AH221" s="125">
        <v>0</v>
      </c>
      <c r="AI221" s="165">
        <v>0</v>
      </c>
      <c r="AJ221" s="125">
        <v>0</v>
      </c>
      <c r="AK221" s="165">
        <v>0</v>
      </c>
      <c r="AL221" s="140">
        <v>0</v>
      </c>
      <c r="AM221" s="232">
        <v>0</v>
      </c>
      <c r="AN221" s="117">
        <v>0</v>
      </c>
      <c r="AO221" s="95">
        <v>0</v>
      </c>
      <c r="AP221" s="116">
        <v>0</v>
      </c>
      <c r="AQ221" s="142">
        <v>0</v>
      </c>
      <c r="AR221" s="142">
        <v>0</v>
      </c>
      <c r="AS221" s="125">
        <v>0</v>
      </c>
      <c r="AT221" s="165">
        <v>0</v>
      </c>
      <c r="AU221" s="165">
        <v>0</v>
      </c>
      <c r="AV221" s="165">
        <v>0</v>
      </c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50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>
        <v>0</v>
      </c>
      <c r="G222" s="894">
        <v>0</v>
      </c>
      <c r="H222" s="896">
        <v>0</v>
      </c>
      <c r="I222" s="894">
        <v>0</v>
      </c>
      <c r="J222" s="896">
        <v>0</v>
      </c>
      <c r="K222" s="894">
        <v>0</v>
      </c>
      <c r="L222" s="896">
        <v>0</v>
      </c>
      <c r="M222" s="894">
        <v>0</v>
      </c>
      <c r="N222" s="896">
        <v>0</v>
      </c>
      <c r="O222" s="894">
        <v>0</v>
      </c>
      <c r="P222" s="896">
        <v>0</v>
      </c>
      <c r="Q222" s="894">
        <v>0</v>
      </c>
      <c r="R222" s="896">
        <v>0</v>
      </c>
      <c r="S222" s="894">
        <v>0</v>
      </c>
      <c r="T222" s="896">
        <v>0</v>
      </c>
      <c r="U222" s="894">
        <v>0</v>
      </c>
      <c r="V222" s="896">
        <v>0</v>
      </c>
      <c r="W222" s="894">
        <v>0</v>
      </c>
      <c r="X222" s="896">
        <v>0</v>
      </c>
      <c r="Y222" s="894">
        <v>0</v>
      </c>
      <c r="Z222" s="896">
        <v>0</v>
      </c>
      <c r="AA222" s="894">
        <v>0</v>
      </c>
      <c r="AB222" s="896">
        <v>0</v>
      </c>
      <c r="AC222" s="894">
        <v>0</v>
      </c>
      <c r="AD222" s="896">
        <v>0</v>
      </c>
      <c r="AE222" s="894">
        <v>0</v>
      </c>
      <c r="AF222" s="896">
        <v>0</v>
      </c>
      <c r="AG222" s="894">
        <v>0</v>
      </c>
      <c r="AH222" s="896">
        <v>0</v>
      </c>
      <c r="AI222" s="894">
        <v>0</v>
      </c>
      <c r="AJ222" s="896">
        <v>0</v>
      </c>
      <c r="AK222" s="894">
        <v>0</v>
      </c>
      <c r="AL222" s="896">
        <v>0</v>
      </c>
      <c r="AM222" s="955">
        <v>0</v>
      </c>
      <c r="AN222" s="322">
        <v>0</v>
      </c>
      <c r="AO222" s="115">
        <v>0</v>
      </c>
      <c r="AP222" s="164">
        <v>0</v>
      </c>
      <c r="AQ222" s="789"/>
      <c r="AR222" s="827"/>
      <c r="AS222" s="896">
        <v>0</v>
      </c>
      <c r="AT222" s="894">
        <v>0</v>
      </c>
      <c r="AU222" s="894">
        <v>0</v>
      </c>
      <c r="AV222" s="894">
        <v>0</v>
      </c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59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>
        <v>0</v>
      </c>
      <c r="G223" s="164">
        <v>0</v>
      </c>
      <c r="H223" s="144">
        <v>0</v>
      </c>
      <c r="I223" s="164">
        <v>0</v>
      </c>
      <c r="J223" s="144">
        <v>0</v>
      </c>
      <c r="K223" s="164">
        <v>0</v>
      </c>
      <c r="L223" s="144">
        <v>0</v>
      </c>
      <c r="M223" s="164">
        <v>0</v>
      </c>
      <c r="N223" s="144">
        <v>0</v>
      </c>
      <c r="O223" s="164">
        <v>0</v>
      </c>
      <c r="P223" s="144">
        <v>0</v>
      </c>
      <c r="Q223" s="164">
        <v>0</v>
      </c>
      <c r="R223" s="144">
        <v>0</v>
      </c>
      <c r="S223" s="164">
        <v>0</v>
      </c>
      <c r="T223" s="144">
        <v>0</v>
      </c>
      <c r="U223" s="164">
        <v>0</v>
      </c>
      <c r="V223" s="144">
        <v>0</v>
      </c>
      <c r="W223" s="164">
        <v>0</v>
      </c>
      <c r="X223" s="144">
        <v>0</v>
      </c>
      <c r="Y223" s="164">
        <v>0</v>
      </c>
      <c r="Z223" s="144">
        <v>0</v>
      </c>
      <c r="AA223" s="164">
        <v>0</v>
      </c>
      <c r="AB223" s="144">
        <v>0</v>
      </c>
      <c r="AC223" s="164">
        <v>0</v>
      </c>
      <c r="AD223" s="144">
        <v>0</v>
      </c>
      <c r="AE223" s="164">
        <v>0</v>
      </c>
      <c r="AF223" s="144">
        <v>0</v>
      </c>
      <c r="AG223" s="164">
        <v>0</v>
      </c>
      <c r="AH223" s="144">
        <v>0</v>
      </c>
      <c r="AI223" s="164">
        <v>0</v>
      </c>
      <c r="AJ223" s="144">
        <v>0</v>
      </c>
      <c r="AK223" s="164">
        <v>0</v>
      </c>
      <c r="AL223" s="144">
        <v>0</v>
      </c>
      <c r="AM223" s="284">
        <v>0</v>
      </c>
      <c r="AN223" s="322">
        <v>0</v>
      </c>
      <c r="AO223" s="115">
        <v>0</v>
      </c>
      <c r="AP223" s="164">
        <v>0</v>
      </c>
      <c r="AQ223" s="147"/>
      <c r="AR223" s="774"/>
      <c r="AS223" s="144">
        <v>0</v>
      </c>
      <c r="AT223" s="164">
        <v>0</v>
      </c>
      <c r="AU223" s="164">
        <v>0</v>
      </c>
      <c r="AV223" s="164">
        <v>0</v>
      </c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51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>
        <v>0</v>
      </c>
      <c r="G224" s="493">
        <v>0</v>
      </c>
      <c r="H224" s="430">
        <v>0</v>
      </c>
      <c r="I224" s="493">
        <v>0</v>
      </c>
      <c r="J224" s="430">
        <v>0</v>
      </c>
      <c r="K224" s="493">
        <v>0</v>
      </c>
      <c r="L224" s="430">
        <v>0</v>
      </c>
      <c r="M224" s="493">
        <v>0</v>
      </c>
      <c r="N224" s="430">
        <v>0</v>
      </c>
      <c r="O224" s="493">
        <v>0</v>
      </c>
      <c r="P224" s="430">
        <v>0</v>
      </c>
      <c r="Q224" s="493">
        <v>0</v>
      </c>
      <c r="R224" s="430">
        <v>0</v>
      </c>
      <c r="S224" s="493">
        <v>0</v>
      </c>
      <c r="T224" s="430">
        <v>0</v>
      </c>
      <c r="U224" s="493">
        <v>0</v>
      </c>
      <c r="V224" s="430">
        <v>0</v>
      </c>
      <c r="W224" s="493">
        <v>0</v>
      </c>
      <c r="X224" s="430">
        <v>0</v>
      </c>
      <c r="Y224" s="493">
        <v>0</v>
      </c>
      <c r="Z224" s="430">
        <v>0</v>
      </c>
      <c r="AA224" s="493">
        <v>0</v>
      </c>
      <c r="AB224" s="430">
        <v>0</v>
      </c>
      <c r="AC224" s="493">
        <v>0</v>
      </c>
      <c r="AD224" s="430">
        <v>0</v>
      </c>
      <c r="AE224" s="493">
        <v>0</v>
      </c>
      <c r="AF224" s="430">
        <v>0</v>
      </c>
      <c r="AG224" s="493">
        <v>0</v>
      </c>
      <c r="AH224" s="430">
        <v>0</v>
      </c>
      <c r="AI224" s="493">
        <v>0</v>
      </c>
      <c r="AJ224" s="430">
        <v>0</v>
      </c>
      <c r="AK224" s="493">
        <v>0</v>
      </c>
      <c r="AL224" s="430">
        <v>0</v>
      </c>
      <c r="AM224" s="524">
        <v>0</v>
      </c>
      <c r="AN224" s="947">
        <v>0</v>
      </c>
      <c r="AO224" s="436">
        <v>0</v>
      </c>
      <c r="AP224" s="493">
        <v>0</v>
      </c>
      <c r="AQ224" s="143"/>
      <c r="AR224" s="773"/>
      <c r="AS224" s="430">
        <v>0</v>
      </c>
      <c r="AT224" s="493">
        <v>0</v>
      </c>
      <c r="AU224" s="493">
        <v>0</v>
      </c>
      <c r="AV224" s="493">
        <v>0</v>
      </c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465" t="s">
        <v>1028</v>
      </c>
      <c r="B225" s="4466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>
        <v>0</v>
      </c>
      <c r="G225" s="164">
        <v>0</v>
      </c>
      <c r="H225" s="144">
        <v>0</v>
      </c>
      <c r="I225" s="164">
        <v>0</v>
      </c>
      <c r="J225" s="144">
        <v>0</v>
      </c>
      <c r="K225" s="164">
        <v>0</v>
      </c>
      <c r="L225" s="144">
        <v>0</v>
      </c>
      <c r="M225" s="164">
        <v>0</v>
      </c>
      <c r="N225" s="144">
        <v>0</v>
      </c>
      <c r="O225" s="164">
        <v>0</v>
      </c>
      <c r="P225" s="144">
        <v>0</v>
      </c>
      <c r="Q225" s="164">
        <v>0</v>
      </c>
      <c r="R225" s="144">
        <v>0</v>
      </c>
      <c r="S225" s="164">
        <v>0</v>
      </c>
      <c r="T225" s="144">
        <v>0</v>
      </c>
      <c r="U225" s="164">
        <v>0</v>
      </c>
      <c r="V225" s="144">
        <v>0</v>
      </c>
      <c r="W225" s="164">
        <v>0</v>
      </c>
      <c r="X225" s="144">
        <v>0</v>
      </c>
      <c r="Y225" s="164">
        <v>0</v>
      </c>
      <c r="Z225" s="144">
        <v>0</v>
      </c>
      <c r="AA225" s="164">
        <v>0</v>
      </c>
      <c r="AB225" s="144">
        <v>0</v>
      </c>
      <c r="AC225" s="164">
        <v>0</v>
      </c>
      <c r="AD225" s="144">
        <v>0</v>
      </c>
      <c r="AE225" s="164">
        <v>0</v>
      </c>
      <c r="AF225" s="144">
        <v>0</v>
      </c>
      <c r="AG225" s="164">
        <v>0</v>
      </c>
      <c r="AH225" s="144">
        <v>0</v>
      </c>
      <c r="AI225" s="164">
        <v>0</v>
      </c>
      <c r="AJ225" s="144">
        <v>0</v>
      </c>
      <c r="AK225" s="164">
        <v>0</v>
      </c>
      <c r="AL225" s="144">
        <v>0</v>
      </c>
      <c r="AM225" s="284">
        <v>0</v>
      </c>
      <c r="AN225" s="322">
        <v>0</v>
      </c>
      <c r="AO225" s="115">
        <v>0</v>
      </c>
      <c r="AP225" s="164">
        <v>0</v>
      </c>
      <c r="AQ225" s="164">
        <v>0</v>
      </c>
      <c r="AR225" s="104">
        <v>0</v>
      </c>
      <c r="AS225" s="144">
        <v>0</v>
      </c>
      <c r="AT225" s="164">
        <v>0</v>
      </c>
      <c r="AU225" s="164">
        <v>0</v>
      </c>
      <c r="AV225" s="164">
        <v>0</v>
      </c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312" t="s">
        <v>1027</v>
      </c>
      <c r="B226" s="4311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>
        <v>0</v>
      </c>
      <c r="G226" s="165">
        <v>0</v>
      </c>
      <c r="H226" s="125">
        <v>0</v>
      </c>
      <c r="I226" s="165">
        <v>0</v>
      </c>
      <c r="J226" s="125">
        <v>0</v>
      </c>
      <c r="K226" s="165">
        <v>0</v>
      </c>
      <c r="L226" s="125">
        <v>0</v>
      </c>
      <c r="M226" s="165">
        <v>0</v>
      </c>
      <c r="N226" s="125">
        <v>0</v>
      </c>
      <c r="O226" s="165">
        <v>0</v>
      </c>
      <c r="P226" s="125">
        <v>0</v>
      </c>
      <c r="Q226" s="165">
        <v>0</v>
      </c>
      <c r="R226" s="125">
        <v>0</v>
      </c>
      <c r="S226" s="165">
        <v>0</v>
      </c>
      <c r="T226" s="125">
        <v>0</v>
      </c>
      <c r="U226" s="165">
        <v>0</v>
      </c>
      <c r="V226" s="125">
        <v>0</v>
      </c>
      <c r="W226" s="165">
        <v>0</v>
      </c>
      <c r="X226" s="125">
        <v>0</v>
      </c>
      <c r="Y226" s="165">
        <v>0</v>
      </c>
      <c r="Z226" s="125">
        <v>0</v>
      </c>
      <c r="AA226" s="165">
        <v>0</v>
      </c>
      <c r="AB226" s="125">
        <v>0</v>
      </c>
      <c r="AC226" s="165">
        <v>0</v>
      </c>
      <c r="AD226" s="125">
        <v>0</v>
      </c>
      <c r="AE226" s="165">
        <v>0</v>
      </c>
      <c r="AF226" s="125">
        <v>0</v>
      </c>
      <c r="AG226" s="165">
        <v>0</v>
      </c>
      <c r="AH226" s="125">
        <v>0</v>
      </c>
      <c r="AI226" s="165">
        <v>0</v>
      </c>
      <c r="AJ226" s="125">
        <v>0</v>
      </c>
      <c r="AK226" s="165">
        <v>0</v>
      </c>
      <c r="AL226" s="125">
        <v>0</v>
      </c>
      <c r="AM226" s="127">
        <v>0</v>
      </c>
      <c r="AN226" s="322">
        <v>0</v>
      </c>
      <c r="AO226" s="115">
        <v>0</v>
      </c>
      <c r="AP226" s="164">
        <v>0</v>
      </c>
      <c r="AQ226" s="165">
        <v>0</v>
      </c>
      <c r="AR226" s="138">
        <v>0</v>
      </c>
      <c r="AS226" s="125">
        <v>0</v>
      </c>
      <c r="AT226" s="165">
        <v>0</v>
      </c>
      <c r="AU226" s="165">
        <v>0</v>
      </c>
      <c r="AV226" s="165">
        <v>0</v>
      </c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312" t="s">
        <v>1026</v>
      </c>
      <c r="B227" s="4311"/>
      <c r="C227" s="952">
        <f t="shared" si="75"/>
        <v>1</v>
      </c>
      <c r="D227" s="951">
        <f t="shared" si="73"/>
        <v>0</v>
      </c>
      <c r="E227" s="3152">
        <f t="shared" si="74"/>
        <v>1</v>
      </c>
      <c r="F227" s="125">
        <v>0</v>
      </c>
      <c r="G227" s="165">
        <v>0</v>
      </c>
      <c r="H227" s="125">
        <v>0</v>
      </c>
      <c r="I227" s="165">
        <v>0</v>
      </c>
      <c r="J227" s="125">
        <v>0</v>
      </c>
      <c r="K227" s="165">
        <v>1</v>
      </c>
      <c r="L227" s="125">
        <v>0</v>
      </c>
      <c r="M227" s="165">
        <v>0</v>
      </c>
      <c r="N227" s="125">
        <v>0</v>
      </c>
      <c r="O227" s="165">
        <v>0</v>
      </c>
      <c r="P227" s="125">
        <v>0</v>
      </c>
      <c r="Q227" s="165">
        <v>0</v>
      </c>
      <c r="R227" s="125">
        <v>0</v>
      </c>
      <c r="S227" s="165">
        <v>0</v>
      </c>
      <c r="T227" s="125">
        <v>0</v>
      </c>
      <c r="U227" s="165">
        <v>0</v>
      </c>
      <c r="V227" s="125">
        <v>0</v>
      </c>
      <c r="W227" s="165">
        <v>0</v>
      </c>
      <c r="X227" s="125">
        <v>0</v>
      </c>
      <c r="Y227" s="165">
        <v>0</v>
      </c>
      <c r="Z227" s="125">
        <v>0</v>
      </c>
      <c r="AA227" s="165">
        <v>0</v>
      </c>
      <c r="AB227" s="125">
        <v>0</v>
      </c>
      <c r="AC227" s="165">
        <v>0</v>
      </c>
      <c r="AD227" s="125">
        <v>0</v>
      </c>
      <c r="AE227" s="165">
        <v>0</v>
      </c>
      <c r="AF227" s="125">
        <v>0</v>
      </c>
      <c r="AG227" s="165">
        <v>0</v>
      </c>
      <c r="AH227" s="125">
        <v>0</v>
      </c>
      <c r="AI227" s="165">
        <v>0</v>
      </c>
      <c r="AJ227" s="125">
        <v>0</v>
      </c>
      <c r="AK227" s="165">
        <v>0</v>
      </c>
      <c r="AL227" s="125">
        <v>0</v>
      </c>
      <c r="AM227" s="127">
        <v>0</v>
      </c>
      <c r="AN227" s="322">
        <v>1</v>
      </c>
      <c r="AO227" s="115">
        <v>0</v>
      </c>
      <c r="AP227" s="164">
        <v>0</v>
      </c>
      <c r="AQ227" s="165">
        <v>0</v>
      </c>
      <c r="AR227" s="138">
        <v>0</v>
      </c>
      <c r="AS227" s="125">
        <v>0</v>
      </c>
      <c r="AT227" s="165">
        <v>0</v>
      </c>
      <c r="AU227" s="165">
        <v>0</v>
      </c>
      <c r="AV227" s="165">
        <v>0</v>
      </c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312" t="s">
        <v>1025</v>
      </c>
      <c r="B228" s="4311"/>
      <c r="C228" s="952">
        <f t="shared" si="75"/>
        <v>3</v>
      </c>
      <c r="D228" s="951">
        <f t="shared" si="73"/>
        <v>1</v>
      </c>
      <c r="E228" s="3152">
        <f t="shared" si="74"/>
        <v>2</v>
      </c>
      <c r="F228" s="125">
        <v>0</v>
      </c>
      <c r="G228" s="165">
        <v>0</v>
      </c>
      <c r="H228" s="125">
        <v>0</v>
      </c>
      <c r="I228" s="165">
        <v>0</v>
      </c>
      <c r="J228" s="125">
        <v>0</v>
      </c>
      <c r="K228" s="165">
        <v>2</v>
      </c>
      <c r="L228" s="125">
        <v>0</v>
      </c>
      <c r="M228" s="165">
        <v>0</v>
      </c>
      <c r="N228" s="125">
        <v>0</v>
      </c>
      <c r="O228" s="165">
        <v>0</v>
      </c>
      <c r="P228" s="125">
        <v>0</v>
      </c>
      <c r="Q228" s="165">
        <v>0</v>
      </c>
      <c r="R228" s="125">
        <v>0</v>
      </c>
      <c r="S228" s="165">
        <v>0</v>
      </c>
      <c r="T228" s="125">
        <v>0</v>
      </c>
      <c r="U228" s="165">
        <v>0</v>
      </c>
      <c r="V228" s="125">
        <v>1</v>
      </c>
      <c r="W228" s="165">
        <v>0</v>
      </c>
      <c r="X228" s="125">
        <v>0</v>
      </c>
      <c r="Y228" s="165">
        <v>0</v>
      </c>
      <c r="Z228" s="125">
        <v>0</v>
      </c>
      <c r="AA228" s="165">
        <v>0</v>
      </c>
      <c r="AB228" s="125">
        <v>0</v>
      </c>
      <c r="AC228" s="165">
        <v>0</v>
      </c>
      <c r="AD228" s="125">
        <v>0</v>
      </c>
      <c r="AE228" s="165">
        <v>0</v>
      </c>
      <c r="AF228" s="125">
        <v>0</v>
      </c>
      <c r="AG228" s="165">
        <v>0</v>
      </c>
      <c r="AH228" s="125">
        <v>0</v>
      </c>
      <c r="AI228" s="165">
        <v>0</v>
      </c>
      <c r="AJ228" s="125">
        <v>0</v>
      </c>
      <c r="AK228" s="165">
        <v>0</v>
      </c>
      <c r="AL228" s="125">
        <v>0</v>
      </c>
      <c r="AM228" s="127">
        <v>0</v>
      </c>
      <c r="AN228" s="322">
        <v>2</v>
      </c>
      <c r="AO228" s="115">
        <v>1</v>
      </c>
      <c r="AP228" s="164">
        <v>0</v>
      </c>
      <c r="AQ228" s="165">
        <v>0</v>
      </c>
      <c r="AR228" s="138">
        <v>0</v>
      </c>
      <c r="AS228" s="125">
        <v>0</v>
      </c>
      <c r="AT228" s="165">
        <v>0</v>
      </c>
      <c r="AU228" s="165">
        <v>0</v>
      </c>
      <c r="AV228" s="165">
        <v>0</v>
      </c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312" t="s">
        <v>1024</v>
      </c>
      <c r="B229" s="4311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>
        <v>0</v>
      </c>
      <c r="G229" s="193">
        <v>0</v>
      </c>
      <c r="H229" s="153">
        <v>0</v>
      </c>
      <c r="I229" s="193">
        <v>0</v>
      </c>
      <c r="J229" s="153">
        <v>0</v>
      </c>
      <c r="K229" s="193">
        <v>0</v>
      </c>
      <c r="L229" s="153">
        <v>0</v>
      </c>
      <c r="M229" s="193">
        <v>0</v>
      </c>
      <c r="N229" s="153">
        <v>0</v>
      </c>
      <c r="O229" s="193">
        <v>0</v>
      </c>
      <c r="P229" s="153">
        <v>0</v>
      </c>
      <c r="Q229" s="193">
        <v>0</v>
      </c>
      <c r="R229" s="153">
        <v>0</v>
      </c>
      <c r="S229" s="193">
        <v>0</v>
      </c>
      <c r="T229" s="153">
        <v>0</v>
      </c>
      <c r="U229" s="193">
        <v>0</v>
      </c>
      <c r="V229" s="153">
        <v>0</v>
      </c>
      <c r="W229" s="193">
        <v>0</v>
      </c>
      <c r="X229" s="153">
        <v>0</v>
      </c>
      <c r="Y229" s="193">
        <v>0</v>
      </c>
      <c r="Z229" s="153">
        <v>0</v>
      </c>
      <c r="AA229" s="193">
        <v>0</v>
      </c>
      <c r="AB229" s="153">
        <v>0</v>
      </c>
      <c r="AC229" s="193">
        <v>0</v>
      </c>
      <c r="AD229" s="153">
        <v>0</v>
      </c>
      <c r="AE229" s="193">
        <v>0</v>
      </c>
      <c r="AF229" s="153">
        <v>0</v>
      </c>
      <c r="AG229" s="193">
        <v>0</v>
      </c>
      <c r="AH229" s="153">
        <v>0</v>
      </c>
      <c r="AI229" s="193">
        <v>0</v>
      </c>
      <c r="AJ229" s="153">
        <v>0</v>
      </c>
      <c r="AK229" s="193">
        <v>0</v>
      </c>
      <c r="AL229" s="153">
        <v>0</v>
      </c>
      <c r="AM229" s="948">
        <v>0</v>
      </c>
      <c r="AN229" s="322">
        <v>0</v>
      </c>
      <c r="AO229" s="115">
        <v>0</v>
      </c>
      <c r="AP229" s="164">
        <v>0</v>
      </c>
      <c r="AQ229" s="193">
        <v>0</v>
      </c>
      <c r="AR229" s="110">
        <v>0</v>
      </c>
      <c r="AS229" s="153">
        <v>0</v>
      </c>
      <c r="AT229" s="193">
        <v>0</v>
      </c>
      <c r="AU229" s="193">
        <v>0</v>
      </c>
      <c r="AV229" s="193">
        <v>0</v>
      </c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312" t="s">
        <v>1023</v>
      </c>
      <c r="B230" s="4311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>
        <v>0</v>
      </c>
      <c r="G230" s="193">
        <v>0</v>
      </c>
      <c r="H230" s="153">
        <v>0</v>
      </c>
      <c r="I230" s="193">
        <v>0</v>
      </c>
      <c r="J230" s="153">
        <v>0</v>
      </c>
      <c r="K230" s="193">
        <v>0</v>
      </c>
      <c r="L230" s="153">
        <v>0</v>
      </c>
      <c r="M230" s="193">
        <v>0</v>
      </c>
      <c r="N230" s="153">
        <v>0</v>
      </c>
      <c r="O230" s="193">
        <v>0</v>
      </c>
      <c r="P230" s="153">
        <v>0</v>
      </c>
      <c r="Q230" s="193">
        <v>0</v>
      </c>
      <c r="R230" s="153">
        <v>0</v>
      </c>
      <c r="S230" s="193">
        <v>0</v>
      </c>
      <c r="T230" s="153">
        <v>0</v>
      </c>
      <c r="U230" s="193">
        <v>0</v>
      </c>
      <c r="V230" s="153">
        <v>0</v>
      </c>
      <c r="W230" s="193">
        <v>0</v>
      </c>
      <c r="X230" s="153">
        <v>0</v>
      </c>
      <c r="Y230" s="193">
        <v>0</v>
      </c>
      <c r="Z230" s="153">
        <v>0</v>
      </c>
      <c r="AA230" s="193">
        <v>0</v>
      </c>
      <c r="AB230" s="153">
        <v>0</v>
      </c>
      <c r="AC230" s="193">
        <v>0</v>
      </c>
      <c r="AD230" s="153">
        <v>0</v>
      </c>
      <c r="AE230" s="193">
        <v>0</v>
      </c>
      <c r="AF230" s="153">
        <v>0</v>
      </c>
      <c r="AG230" s="193">
        <v>0</v>
      </c>
      <c r="AH230" s="153">
        <v>0</v>
      </c>
      <c r="AI230" s="193">
        <v>0</v>
      </c>
      <c r="AJ230" s="153">
        <v>0</v>
      </c>
      <c r="AK230" s="193">
        <v>0</v>
      </c>
      <c r="AL230" s="153">
        <v>0</v>
      </c>
      <c r="AM230" s="948">
        <v>0</v>
      </c>
      <c r="AN230" s="320">
        <v>0</v>
      </c>
      <c r="AO230" s="152">
        <v>0</v>
      </c>
      <c r="AP230" s="165">
        <v>0</v>
      </c>
      <c r="AQ230" s="193">
        <v>0</v>
      </c>
      <c r="AR230" s="110">
        <v>0</v>
      </c>
      <c r="AS230" s="153">
        <v>0</v>
      </c>
      <c r="AT230" s="193">
        <v>0</v>
      </c>
      <c r="AU230" s="193">
        <v>0</v>
      </c>
      <c r="AV230" s="193">
        <v>0</v>
      </c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313" t="s">
        <v>33</v>
      </c>
      <c r="B231" s="4314"/>
      <c r="C231" s="369">
        <f t="shared" si="75"/>
        <v>2</v>
      </c>
      <c r="D231" s="370">
        <f t="shared" si="73"/>
        <v>0</v>
      </c>
      <c r="E231" s="253">
        <f t="shared" si="74"/>
        <v>2</v>
      </c>
      <c r="F231" s="140">
        <v>0</v>
      </c>
      <c r="G231" s="142">
        <v>0</v>
      </c>
      <c r="H231" s="140">
        <v>0</v>
      </c>
      <c r="I231" s="142">
        <v>0</v>
      </c>
      <c r="J231" s="140">
        <v>0</v>
      </c>
      <c r="K231" s="142">
        <v>2</v>
      </c>
      <c r="L231" s="140">
        <v>0</v>
      </c>
      <c r="M231" s="142">
        <v>0</v>
      </c>
      <c r="N231" s="140">
        <v>0</v>
      </c>
      <c r="O231" s="142">
        <v>0</v>
      </c>
      <c r="P231" s="140">
        <v>0</v>
      </c>
      <c r="Q231" s="142">
        <v>0</v>
      </c>
      <c r="R231" s="140">
        <v>0</v>
      </c>
      <c r="S231" s="142">
        <v>0</v>
      </c>
      <c r="T231" s="140">
        <v>0</v>
      </c>
      <c r="U231" s="142">
        <v>0</v>
      </c>
      <c r="V231" s="140">
        <v>0</v>
      </c>
      <c r="W231" s="142">
        <v>0</v>
      </c>
      <c r="X231" s="140">
        <v>0</v>
      </c>
      <c r="Y231" s="142">
        <v>0</v>
      </c>
      <c r="Z231" s="140">
        <v>0</v>
      </c>
      <c r="AA231" s="142">
        <v>0</v>
      </c>
      <c r="AB231" s="140">
        <v>0</v>
      </c>
      <c r="AC231" s="142">
        <v>0</v>
      </c>
      <c r="AD231" s="140">
        <v>0</v>
      </c>
      <c r="AE231" s="142">
        <v>0</v>
      </c>
      <c r="AF231" s="140">
        <v>0</v>
      </c>
      <c r="AG231" s="142">
        <v>0</v>
      </c>
      <c r="AH231" s="140">
        <v>0</v>
      </c>
      <c r="AI231" s="142">
        <v>0</v>
      </c>
      <c r="AJ231" s="140">
        <v>0</v>
      </c>
      <c r="AK231" s="142">
        <v>0</v>
      </c>
      <c r="AL231" s="140">
        <v>0</v>
      </c>
      <c r="AM231" s="203">
        <v>0</v>
      </c>
      <c r="AN231" s="947">
        <v>2</v>
      </c>
      <c r="AO231" s="436">
        <v>0</v>
      </c>
      <c r="AP231" s="493">
        <v>0</v>
      </c>
      <c r="AQ231" s="946">
        <v>0</v>
      </c>
      <c r="AR231" s="945">
        <v>0</v>
      </c>
      <c r="AS231" s="140">
        <v>0</v>
      </c>
      <c r="AT231" s="142">
        <v>0</v>
      </c>
      <c r="AU231" s="142">
        <v>0</v>
      </c>
      <c r="AV231" s="142">
        <v>0</v>
      </c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73" t="s">
        <v>36</v>
      </c>
      <c r="B233" s="4174"/>
      <c r="C233" s="4203" t="s">
        <v>27</v>
      </c>
      <c r="D233" s="4203"/>
      <c r="E233" s="4203"/>
      <c r="F233" s="4164" t="s">
        <v>59</v>
      </c>
      <c r="G233" s="4166"/>
      <c r="H233" s="4164" t="s">
        <v>87</v>
      </c>
      <c r="I233" s="4166"/>
      <c r="J233" s="4164" t="s">
        <v>88</v>
      </c>
      <c r="K233" s="4166"/>
      <c r="L233" s="4164" t="s">
        <v>89</v>
      </c>
      <c r="M233" s="4166"/>
      <c r="N233" s="4164" t="s">
        <v>90</v>
      </c>
      <c r="O233" s="4166"/>
      <c r="P233" s="4164" t="s">
        <v>91</v>
      </c>
      <c r="Q233" s="4166"/>
      <c r="R233" s="4164" t="s">
        <v>1021</v>
      </c>
      <c r="S233" s="4166"/>
      <c r="T233" s="4164" t="s">
        <v>1020</v>
      </c>
      <c r="U233" s="4166"/>
      <c r="V233" s="4164" t="s">
        <v>1019</v>
      </c>
      <c r="W233" s="4166"/>
      <c r="X233" s="4164" t="s">
        <v>1018</v>
      </c>
      <c r="Y233" s="4166"/>
      <c r="Z233" s="4164" t="s">
        <v>1017</v>
      </c>
      <c r="AA233" s="4166"/>
      <c r="AB233" s="4164" t="s">
        <v>1016</v>
      </c>
      <c r="AC233" s="4166"/>
      <c r="AD233" s="4164" t="s">
        <v>1015</v>
      </c>
      <c r="AE233" s="4166"/>
      <c r="AF233" s="4164" t="s">
        <v>1014</v>
      </c>
      <c r="AG233" s="4166"/>
      <c r="AH233" s="4164" t="s">
        <v>1013</v>
      </c>
      <c r="AI233" s="4166"/>
      <c r="AJ233" s="4164" t="s">
        <v>1012</v>
      </c>
      <c r="AK233" s="4166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75"/>
      <c r="B234" s="4176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4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>
        <v>0</v>
      </c>
      <c r="G235" s="894">
        <v>0</v>
      </c>
      <c r="H235" s="896">
        <v>0</v>
      </c>
      <c r="I235" s="894">
        <v>0</v>
      </c>
      <c r="J235" s="896">
        <v>0</v>
      </c>
      <c r="K235" s="894">
        <v>0</v>
      </c>
      <c r="L235" s="896">
        <v>0</v>
      </c>
      <c r="M235" s="894">
        <v>0</v>
      </c>
      <c r="N235" s="896">
        <v>0</v>
      </c>
      <c r="O235" s="894">
        <v>0</v>
      </c>
      <c r="P235" s="896">
        <v>0</v>
      </c>
      <c r="Q235" s="894">
        <v>0</v>
      </c>
      <c r="R235" s="896">
        <v>0</v>
      </c>
      <c r="S235" s="894">
        <v>0</v>
      </c>
      <c r="T235" s="896">
        <v>0</v>
      </c>
      <c r="U235" s="894">
        <v>0</v>
      </c>
      <c r="V235" s="896">
        <v>0</v>
      </c>
      <c r="W235" s="894">
        <v>0</v>
      </c>
      <c r="X235" s="896">
        <v>0</v>
      </c>
      <c r="Y235" s="894">
        <v>0</v>
      </c>
      <c r="Z235" s="896">
        <v>0</v>
      </c>
      <c r="AA235" s="894">
        <v>0</v>
      </c>
      <c r="AB235" s="896">
        <v>0</v>
      </c>
      <c r="AC235" s="894">
        <v>0</v>
      </c>
      <c r="AD235" s="896">
        <v>0</v>
      </c>
      <c r="AE235" s="894">
        <v>0</v>
      </c>
      <c r="AF235" s="896">
        <v>0</v>
      </c>
      <c r="AG235" s="894">
        <v>0</v>
      </c>
      <c r="AH235" s="896">
        <v>0</v>
      </c>
      <c r="AI235" s="894">
        <v>0</v>
      </c>
      <c r="AJ235" s="896">
        <v>0</v>
      </c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>
        <v>0</v>
      </c>
      <c r="CK235" s="3412"/>
      <c r="CL235" s="3412"/>
      <c r="CM235" s="3412"/>
      <c r="CN235" s="3412"/>
    </row>
    <row r="236" spans="1:104" ht="16.5" customHeight="1" x14ac:dyDescent="0.2">
      <c r="A236" s="4155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>
        <v>0</v>
      </c>
      <c r="G236" s="142">
        <v>0</v>
      </c>
      <c r="H236" s="140">
        <v>0</v>
      </c>
      <c r="I236" s="142">
        <v>0</v>
      </c>
      <c r="J236" s="140">
        <v>0</v>
      </c>
      <c r="K236" s="142">
        <v>0</v>
      </c>
      <c r="L236" s="140">
        <v>0</v>
      </c>
      <c r="M236" s="142">
        <v>0</v>
      </c>
      <c r="N236" s="140">
        <v>0</v>
      </c>
      <c r="O236" s="142">
        <v>0</v>
      </c>
      <c r="P236" s="140">
        <v>0</v>
      </c>
      <c r="Q236" s="142">
        <v>0</v>
      </c>
      <c r="R236" s="140">
        <v>0</v>
      </c>
      <c r="S236" s="142">
        <v>0</v>
      </c>
      <c r="T236" s="140">
        <v>0</v>
      </c>
      <c r="U236" s="142">
        <v>0</v>
      </c>
      <c r="V236" s="140">
        <v>0</v>
      </c>
      <c r="W236" s="142">
        <v>0</v>
      </c>
      <c r="X236" s="140">
        <v>0</v>
      </c>
      <c r="Y236" s="142">
        <v>0</v>
      </c>
      <c r="Z236" s="140">
        <v>0</v>
      </c>
      <c r="AA236" s="142">
        <v>0</v>
      </c>
      <c r="AB236" s="140">
        <v>0</v>
      </c>
      <c r="AC236" s="142">
        <v>0</v>
      </c>
      <c r="AD236" s="140">
        <v>0</v>
      </c>
      <c r="AE236" s="142">
        <v>0</v>
      </c>
      <c r="AF236" s="140">
        <v>0</v>
      </c>
      <c r="AG236" s="142">
        <v>0</v>
      </c>
      <c r="AH236" s="140">
        <v>0</v>
      </c>
      <c r="AI236" s="142">
        <v>0</v>
      </c>
      <c r="AJ236" s="140">
        <v>0</v>
      </c>
      <c r="AK236" s="142">
        <v>0</v>
      </c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4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>
        <v>0</v>
      </c>
      <c r="G237" s="894">
        <v>0</v>
      </c>
      <c r="H237" s="896">
        <v>0</v>
      </c>
      <c r="I237" s="894">
        <v>0</v>
      </c>
      <c r="J237" s="896">
        <v>0</v>
      </c>
      <c r="K237" s="894">
        <v>0</v>
      </c>
      <c r="L237" s="896">
        <v>0</v>
      </c>
      <c r="M237" s="894">
        <v>0</v>
      </c>
      <c r="N237" s="896">
        <v>0</v>
      </c>
      <c r="O237" s="894">
        <v>0</v>
      </c>
      <c r="P237" s="896">
        <v>0</v>
      </c>
      <c r="Q237" s="894">
        <v>0</v>
      </c>
      <c r="R237" s="896">
        <v>0</v>
      </c>
      <c r="S237" s="894">
        <v>0</v>
      </c>
      <c r="T237" s="896">
        <v>0</v>
      </c>
      <c r="U237" s="894">
        <v>0</v>
      </c>
      <c r="V237" s="896">
        <v>0</v>
      </c>
      <c r="W237" s="894">
        <v>0</v>
      </c>
      <c r="X237" s="896">
        <v>0</v>
      </c>
      <c r="Y237" s="894">
        <v>0</v>
      </c>
      <c r="Z237" s="896">
        <v>0</v>
      </c>
      <c r="AA237" s="894">
        <v>0</v>
      </c>
      <c r="AB237" s="896">
        <v>0</v>
      </c>
      <c r="AC237" s="894">
        <v>0</v>
      </c>
      <c r="AD237" s="896">
        <v>0</v>
      </c>
      <c r="AE237" s="894">
        <v>0</v>
      </c>
      <c r="AF237" s="896">
        <v>0</v>
      </c>
      <c r="AG237" s="894">
        <v>0</v>
      </c>
      <c r="AH237" s="896">
        <v>0</v>
      </c>
      <c r="AI237" s="894">
        <v>0</v>
      </c>
      <c r="AJ237" s="896">
        <v>0</v>
      </c>
      <c r="AK237" s="894">
        <v>0</v>
      </c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>
        <v>0</v>
      </c>
      <c r="G238" s="493">
        <v>0</v>
      </c>
      <c r="H238" s="430">
        <v>0</v>
      </c>
      <c r="I238" s="493">
        <v>0</v>
      </c>
      <c r="J238" s="430">
        <v>0</v>
      </c>
      <c r="K238" s="493">
        <v>0</v>
      </c>
      <c r="L238" s="430">
        <v>0</v>
      </c>
      <c r="M238" s="493">
        <v>0</v>
      </c>
      <c r="N238" s="430">
        <v>0</v>
      </c>
      <c r="O238" s="493">
        <v>0</v>
      </c>
      <c r="P238" s="430">
        <v>0</v>
      </c>
      <c r="Q238" s="493">
        <v>0</v>
      </c>
      <c r="R238" s="430">
        <v>0</v>
      </c>
      <c r="S238" s="493">
        <v>0</v>
      </c>
      <c r="T238" s="430">
        <v>0</v>
      </c>
      <c r="U238" s="493">
        <v>0</v>
      </c>
      <c r="V238" s="430">
        <v>0</v>
      </c>
      <c r="W238" s="493">
        <v>0</v>
      </c>
      <c r="X238" s="430">
        <v>0</v>
      </c>
      <c r="Y238" s="493">
        <v>0</v>
      </c>
      <c r="Z238" s="430">
        <v>0</v>
      </c>
      <c r="AA238" s="493">
        <v>0</v>
      </c>
      <c r="AB238" s="430">
        <v>0</v>
      </c>
      <c r="AC238" s="493">
        <v>0</v>
      </c>
      <c r="AD238" s="430">
        <v>0</v>
      </c>
      <c r="AE238" s="493">
        <v>0</v>
      </c>
      <c r="AF238" s="430">
        <v>0</v>
      </c>
      <c r="AG238" s="493">
        <v>0</v>
      </c>
      <c r="AH238" s="430">
        <v>0</v>
      </c>
      <c r="AI238" s="493">
        <v>0</v>
      </c>
      <c r="AJ238" s="430">
        <v>0</v>
      </c>
      <c r="AK238" s="493">
        <v>0</v>
      </c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07" t="s">
        <v>1007</v>
      </c>
      <c r="B240" s="4532" t="s">
        <v>1006</v>
      </c>
      <c r="C240" s="4173" t="s">
        <v>1</v>
      </c>
      <c r="D240" s="4160"/>
      <c r="E240" s="4174"/>
      <c r="F240" s="4485" t="s">
        <v>92</v>
      </c>
      <c r="G240" s="4572"/>
      <c r="H240" s="4572"/>
      <c r="I240" s="4572"/>
      <c r="J240" s="4572"/>
      <c r="K240" s="4572"/>
      <c r="L240" s="4572"/>
      <c r="M240" s="4572"/>
      <c r="N240" s="4572"/>
      <c r="O240" s="4572"/>
      <c r="P240" s="4572"/>
      <c r="Q240" s="4572"/>
      <c r="R240" s="4572"/>
      <c r="S240" s="4572"/>
      <c r="T240" s="4572"/>
      <c r="U240" s="4572"/>
      <c r="V240" s="4572"/>
      <c r="W240" s="4572"/>
      <c r="X240" s="4572"/>
      <c r="Y240" s="4572"/>
      <c r="Z240" s="4572"/>
      <c r="AA240" s="4572"/>
      <c r="AB240" s="4572"/>
      <c r="AC240" s="4572"/>
      <c r="AD240" s="4572"/>
      <c r="AE240" s="4572"/>
      <c r="AF240" s="4572"/>
      <c r="AG240" s="4572"/>
      <c r="AH240" s="4572"/>
      <c r="AI240" s="4572"/>
      <c r="AJ240" s="4572"/>
      <c r="AK240" s="4486"/>
      <c r="AL240" s="4150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08"/>
      <c r="B241" s="4533"/>
      <c r="C241" s="4175"/>
      <c r="D241" s="4161"/>
      <c r="E241" s="4176"/>
      <c r="F241" s="4485" t="s">
        <v>84</v>
      </c>
      <c r="G241" s="4486"/>
      <c r="H241" s="4485" t="s">
        <v>85</v>
      </c>
      <c r="I241" s="4486"/>
      <c r="J241" s="4485" t="s">
        <v>79</v>
      </c>
      <c r="K241" s="4486"/>
      <c r="L241" s="4485" t="s">
        <v>6</v>
      </c>
      <c r="M241" s="4486"/>
      <c r="N241" s="4164" t="s">
        <v>7</v>
      </c>
      <c r="O241" s="4166"/>
      <c r="P241" s="4164" t="s">
        <v>8</v>
      </c>
      <c r="Q241" s="4166"/>
      <c r="R241" s="4164" t="s">
        <v>9</v>
      </c>
      <c r="S241" s="4166"/>
      <c r="T241" s="4164" t="s">
        <v>10</v>
      </c>
      <c r="U241" s="4166"/>
      <c r="V241" s="4164" t="s">
        <v>11</v>
      </c>
      <c r="W241" s="4166"/>
      <c r="X241" s="4164" t="s">
        <v>12</v>
      </c>
      <c r="Y241" s="4166"/>
      <c r="Z241" s="4164" t="s">
        <v>13</v>
      </c>
      <c r="AA241" s="4166"/>
      <c r="AB241" s="4164" t="s">
        <v>14</v>
      </c>
      <c r="AC241" s="4166"/>
      <c r="AD241" s="4164" t="s">
        <v>15</v>
      </c>
      <c r="AE241" s="4166"/>
      <c r="AF241" s="4164" t="s">
        <v>16</v>
      </c>
      <c r="AG241" s="4166"/>
      <c r="AH241" s="4164" t="s">
        <v>17</v>
      </c>
      <c r="AI241" s="4166"/>
      <c r="AJ241" s="4152" t="s">
        <v>18</v>
      </c>
      <c r="AK241" s="4156"/>
      <c r="AL241" s="4159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09"/>
      <c r="B242" s="4534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51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12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>
        <v>0</v>
      </c>
      <c r="G243" s="894">
        <v>0</v>
      </c>
      <c r="H243" s="896">
        <v>0</v>
      </c>
      <c r="I243" s="894">
        <v>0</v>
      </c>
      <c r="J243" s="896">
        <v>0</v>
      </c>
      <c r="K243" s="894">
        <v>0</v>
      </c>
      <c r="L243" s="896">
        <v>0</v>
      </c>
      <c r="M243" s="894">
        <v>0</v>
      </c>
      <c r="N243" s="896">
        <v>0</v>
      </c>
      <c r="O243" s="894">
        <v>0</v>
      </c>
      <c r="P243" s="896">
        <v>0</v>
      </c>
      <c r="Q243" s="894">
        <v>0</v>
      </c>
      <c r="R243" s="896">
        <v>0</v>
      </c>
      <c r="S243" s="894">
        <v>0</v>
      </c>
      <c r="T243" s="896">
        <v>0</v>
      </c>
      <c r="U243" s="894">
        <v>0</v>
      </c>
      <c r="V243" s="896">
        <v>0</v>
      </c>
      <c r="W243" s="894">
        <v>0</v>
      </c>
      <c r="X243" s="896">
        <v>0</v>
      </c>
      <c r="Y243" s="894">
        <v>0</v>
      </c>
      <c r="Z243" s="896">
        <v>0</v>
      </c>
      <c r="AA243" s="894">
        <v>0</v>
      </c>
      <c r="AB243" s="896">
        <v>0</v>
      </c>
      <c r="AC243" s="894">
        <v>0</v>
      </c>
      <c r="AD243" s="896">
        <v>0</v>
      </c>
      <c r="AE243" s="894">
        <v>0</v>
      </c>
      <c r="AF243" s="896">
        <v>0</v>
      </c>
      <c r="AG243" s="894">
        <v>0</v>
      </c>
      <c r="AH243" s="896">
        <v>0</v>
      </c>
      <c r="AI243" s="894">
        <v>0</v>
      </c>
      <c r="AJ243" s="896">
        <v>0</v>
      </c>
      <c r="AK243" s="894">
        <v>0</v>
      </c>
      <c r="AL243" s="895">
        <v>0</v>
      </c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11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>
        <v>0</v>
      </c>
      <c r="G244" s="142">
        <v>0</v>
      </c>
      <c r="H244" s="140">
        <v>0</v>
      </c>
      <c r="I244" s="142">
        <v>0</v>
      </c>
      <c r="J244" s="140">
        <v>0</v>
      </c>
      <c r="K244" s="142">
        <v>0</v>
      </c>
      <c r="L244" s="140">
        <v>0</v>
      </c>
      <c r="M244" s="142">
        <v>0</v>
      </c>
      <c r="N244" s="140">
        <v>0</v>
      </c>
      <c r="O244" s="142">
        <v>0</v>
      </c>
      <c r="P244" s="140">
        <v>0</v>
      </c>
      <c r="Q244" s="142">
        <v>0</v>
      </c>
      <c r="R244" s="140">
        <v>0</v>
      </c>
      <c r="S244" s="142">
        <v>0</v>
      </c>
      <c r="T244" s="140">
        <v>0</v>
      </c>
      <c r="U244" s="142">
        <v>0</v>
      </c>
      <c r="V244" s="140">
        <v>0</v>
      </c>
      <c r="W244" s="142">
        <v>0</v>
      </c>
      <c r="X244" s="140">
        <v>0</v>
      </c>
      <c r="Y244" s="142">
        <v>0</v>
      </c>
      <c r="Z244" s="140">
        <v>0</v>
      </c>
      <c r="AA244" s="142">
        <v>0</v>
      </c>
      <c r="AB244" s="140">
        <v>0</v>
      </c>
      <c r="AC244" s="142">
        <v>0</v>
      </c>
      <c r="AD244" s="140">
        <v>0</v>
      </c>
      <c r="AE244" s="142">
        <v>0</v>
      </c>
      <c r="AF244" s="140">
        <v>0</v>
      </c>
      <c r="AG244" s="142">
        <v>0</v>
      </c>
      <c r="AH244" s="140">
        <v>0</v>
      </c>
      <c r="AI244" s="142">
        <v>0</v>
      </c>
      <c r="AJ244" s="140">
        <v>0</v>
      </c>
      <c r="AK244" s="142">
        <v>0</v>
      </c>
      <c r="AL244" s="98">
        <v>0</v>
      </c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10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>
        <v>0</v>
      </c>
      <c r="G245" s="164">
        <v>0</v>
      </c>
      <c r="H245" s="144">
        <v>0</v>
      </c>
      <c r="I245" s="164">
        <v>0</v>
      </c>
      <c r="J245" s="144">
        <v>0</v>
      </c>
      <c r="K245" s="164">
        <v>0</v>
      </c>
      <c r="L245" s="144">
        <v>0</v>
      </c>
      <c r="M245" s="164">
        <v>0</v>
      </c>
      <c r="N245" s="144">
        <v>0</v>
      </c>
      <c r="O245" s="164">
        <v>0</v>
      </c>
      <c r="P245" s="144">
        <v>0</v>
      </c>
      <c r="Q245" s="164">
        <v>0</v>
      </c>
      <c r="R245" s="144">
        <v>0</v>
      </c>
      <c r="S245" s="164">
        <v>0</v>
      </c>
      <c r="T245" s="144">
        <v>0</v>
      </c>
      <c r="U245" s="164">
        <v>0</v>
      </c>
      <c r="V245" s="144">
        <v>0</v>
      </c>
      <c r="W245" s="164">
        <v>0</v>
      </c>
      <c r="X245" s="144">
        <v>0</v>
      </c>
      <c r="Y245" s="164">
        <v>0</v>
      </c>
      <c r="Z245" s="144">
        <v>0</v>
      </c>
      <c r="AA245" s="164">
        <v>0</v>
      </c>
      <c r="AB245" s="144">
        <v>0</v>
      </c>
      <c r="AC245" s="164">
        <v>0</v>
      </c>
      <c r="AD245" s="144">
        <v>0</v>
      </c>
      <c r="AE245" s="164">
        <v>0</v>
      </c>
      <c r="AF245" s="144">
        <v>0</v>
      </c>
      <c r="AG245" s="164">
        <v>0</v>
      </c>
      <c r="AH245" s="144">
        <v>0</v>
      </c>
      <c r="AI245" s="164">
        <v>0</v>
      </c>
      <c r="AJ245" s="144">
        <v>0</v>
      </c>
      <c r="AK245" s="164">
        <v>0</v>
      </c>
      <c r="AL245" s="104">
        <v>0</v>
      </c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11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>
        <v>0</v>
      </c>
      <c r="G246" s="142">
        <v>0</v>
      </c>
      <c r="H246" s="140">
        <v>0</v>
      </c>
      <c r="I246" s="142">
        <v>0</v>
      </c>
      <c r="J246" s="140">
        <v>0</v>
      </c>
      <c r="K246" s="142">
        <v>0</v>
      </c>
      <c r="L246" s="140">
        <v>0</v>
      </c>
      <c r="M246" s="142">
        <v>0</v>
      </c>
      <c r="N246" s="140">
        <v>0</v>
      </c>
      <c r="O246" s="142">
        <v>0</v>
      </c>
      <c r="P246" s="140">
        <v>0</v>
      </c>
      <c r="Q246" s="142">
        <v>0</v>
      </c>
      <c r="R246" s="140">
        <v>0</v>
      </c>
      <c r="S246" s="142">
        <v>0</v>
      </c>
      <c r="T246" s="140">
        <v>0</v>
      </c>
      <c r="U246" s="142">
        <v>0</v>
      </c>
      <c r="V246" s="140">
        <v>0</v>
      </c>
      <c r="W246" s="142">
        <v>0</v>
      </c>
      <c r="X246" s="140">
        <v>0</v>
      </c>
      <c r="Y246" s="142">
        <v>0</v>
      </c>
      <c r="Z246" s="140">
        <v>0</v>
      </c>
      <c r="AA246" s="142">
        <v>0</v>
      </c>
      <c r="AB246" s="140">
        <v>0</v>
      </c>
      <c r="AC246" s="142">
        <v>0</v>
      </c>
      <c r="AD246" s="140">
        <v>0</v>
      </c>
      <c r="AE246" s="142">
        <v>0</v>
      </c>
      <c r="AF246" s="140">
        <v>0</v>
      </c>
      <c r="AG246" s="142">
        <v>0</v>
      </c>
      <c r="AH246" s="140">
        <v>0</v>
      </c>
      <c r="AI246" s="142">
        <v>0</v>
      </c>
      <c r="AJ246" s="140">
        <v>0</v>
      </c>
      <c r="AK246" s="142">
        <v>0</v>
      </c>
      <c r="AL246" s="98">
        <v>0</v>
      </c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73" t="s">
        <v>1002</v>
      </c>
      <c r="B248" s="4174"/>
      <c r="C248" s="4490" t="s">
        <v>44</v>
      </c>
      <c r="D248" s="4490"/>
      <c r="E248" s="4490"/>
      <c r="F248" s="4164" t="s">
        <v>1001</v>
      </c>
      <c r="G248" s="4165"/>
      <c r="H248" s="4165"/>
      <c r="I248" s="4165"/>
      <c r="J248" s="4165"/>
      <c r="K248" s="4165"/>
      <c r="L248" s="4165"/>
      <c r="M248" s="4165"/>
      <c r="N248" s="4165"/>
      <c r="O248" s="4165"/>
      <c r="P248" s="4165"/>
      <c r="Q248" s="4165"/>
      <c r="R248" s="4165"/>
      <c r="S248" s="4165"/>
      <c r="T248" s="4165"/>
      <c r="U248" s="4165"/>
      <c r="V248" s="4165"/>
      <c r="W248" s="4165"/>
      <c r="X248" s="4165"/>
      <c r="Y248" s="4165"/>
      <c r="Z248" s="4165"/>
      <c r="AA248" s="4165"/>
      <c r="AB248" s="4165"/>
      <c r="AC248" s="4165"/>
      <c r="AD248" s="4165"/>
      <c r="AE248" s="4165"/>
      <c r="AF248" s="4165"/>
      <c r="AG248" s="4165"/>
      <c r="AH248" s="4165"/>
      <c r="AI248" s="4165"/>
      <c r="AJ248" s="4165"/>
      <c r="AK248" s="4165"/>
      <c r="AL248" s="4165"/>
      <c r="AM248" s="4526"/>
      <c r="AN248" s="4153" t="s">
        <v>81</v>
      </c>
      <c r="AO248" s="4153"/>
      <c r="AP248" s="4156"/>
      <c r="AQ248" s="4513" t="s">
        <v>972</v>
      </c>
      <c r="AR248" s="4514"/>
      <c r="AS248" s="4150" t="s">
        <v>442</v>
      </c>
      <c r="AT248" s="4150" t="s">
        <v>441</v>
      </c>
      <c r="AU248" s="4174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77"/>
      <c r="B249" s="4179"/>
      <c r="C249" s="4490"/>
      <c r="D249" s="4490"/>
      <c r="E249" s="4490"/>
      <c r="F249" s="4152" t="s">
        <v>1000</v>
      </c>
      <c r="G249" s="4153"/>
      <c r="H249" s="4152" t="s">
        <v>84</v>
      </c>
      <c r="I249" s="4153"/>
      <c r="J249" s="4152" t="s">
        <v>85</v>
      </c>
      <c r="K249" s="4153"/>
      <c r="L249" s="4152" t="s">
        <v>79</v>
      </c>
      <c r="M249" s="4153"/>
      <c r="N249" s="4152" t="s">
        <v>6</v>
      </c>
      <c r="O249" s="4153"/>
      <c r="P249" s="4152" t="s">
        <v>965</v>
      </c>
      <c r="Q249" s="4156"/>
      <c r="R249" s="4152" t="s">
        <v>964</v>
      </c>
      <c r="S249" s="4156"/>
      <c r="T249" s="4152" t="s">
        <v>963</v>
      </c>
      <c r="U249" s="4156"/>
      <c r="V249" s="4152" t="s">
        <v>962</v>
      </c>
      <c r="W249" s="4156"/>
      <c r="X249" s="4152" t="s">
        <v>961</v>
      </c>
      <c r="Y249" s="4156"/>
      <c r="Z249" s="4152" t="s">
        <v>960</v>
      </c>
      <c r="AA249" s="4156"/>
      <c r="AB249" s="4152" t="s">
        <v>959</v>
      </c>
      <c r="AC249" s="4156"/>
      <c r="AD249" s="4152" t="s">
        <v>958</v>
      </c>
      <c r="AE249" s="4156"/>
      <c r="AF249" s="4152" t="s">
        <v>957</v>
      </c>
      <c r="AG249" s="4156"/>
      <c r="AH249" s="4152" t="s">
        <v>956</v>
      </c>
      <c r="AI249" s="4156"/>
      <c r="AJ249" s="4152" t="s">
        <v>955</v>
      </c>
      <c r="AK249" s="4156"/>
      <c r="AL249" s="4152" t="s">
        <v>954</v>
      </c>
      <c r="AM249" s="4473"/>
      <c r="AN249" s="4535" t="s">
        <v>49</v>
      </c>
      <c r="AO249" s="4535" t="s">
        <v>999</v>
      </c>
      <c r="AP249" s="4174" t="s">
        <v>998</v>
      </c>
      <c r="AQ249" s="4515"/>
      <c r="AR249" s="4516"/>
      <c r="AS249" s="4159"/>
      <c r="AT249" s="4159"/>
      <c r="AU249" s="417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75"/>
      <c r="B250" s="4176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536"/>
      <c r="AO250" s="4536"/>
      <c r="AP250" s="4176"/>
      <c r="AQ250" s="900" t="s">
        <v>438</v>
      </c>
      <c r="AR250" s="3069" t="s">
        <v>439</v>
      </c>
      <c r="AS250" s="4151"/>
      <c r="AT250" s="4151"/>
      <c r="AU250" s="4176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17" t="s">
        <v>997</v>
      </c>
      <c r="B251" s="4518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0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0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0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0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0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0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0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0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0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64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65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65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65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65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65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65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65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427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73" t="s">
        <v>36</v>
      </c>
      <c r="B271" s="4174"/>
      <c r="C271" s="4449" t="s">
        <v>44</v>
      </c>
      <c r="D271" s="4506"/>
      <c r="E271" s="4264"/>
      <c r="F271" s="4164" t="s">
        <v>986</v>
      </c>
      <c r="G271" s="4165"/>
      <c r="H271" s="4165"/>
      <c r="I271" s="4165"/>
      <c r="J271" s="4165"/>
      <c r="K271" s="4165"/>
      <c r="L271" s="4165"/>
      <c r="M271" s="4165"/>
      <c r="N271" s="4165"/>
      <c r="O271" s="4165"/>
      <c r="P271" s="4165"/>
      <c r="Q271" s="4165"/>
      <c r="R271" s="4165"/>
      <c r="S271" s="4165"/>
      <c r="T271" s="4165"/>
      <c r="U271" s="4165"/>
      <c r="V271" s="4165"/>
      <c r="W271" s="4165"/>
      <c r="X271" s="4165"/>
      <c r="Y271" s="4165"/>
      <c r="Z271" s="4165"/>
      <c r="AA271" s="4165"/>
      <c r="AB271" s="4165"/>
      <c r="AC271" s="4165"/>
      <c r="AD271" s="4165"/>
      <c r="AE271" s="4165"/>
      <c r="AF271" s="4165"/>
      <c r="AG271" s="4165"/>
      <c r="AH271" s="4165"/>
      <c r="AI271" s="4165"/>
      <c r="AJ271" s="4165"/>
      <c r="AK271" s="4165"/>
      <c r="AL271" s="4165"/>
      <c r="AM271" s="4165"/>
      <c r="AN271" s="4165"/>
      <c r="AO271" s="4165"/>
      <c r="AP271" s="4165"/>
      <c r="AQ271" s="4165"/>
      <c r="AR271" s="4165"/>
      <c r="AS271" s="4166"/>
      <c r="AT271" s="4239" t="s">
        <v>972</v>
      </c>
      <c r="AU271" s="4240"/>
      <c r="AV271" s="4150" t="s">
        <v>442</v>
      </c>
      <c r="AW271" s="4174" t="s">
        <v>441</v>
      </c>
      <c r="AX271" s="4174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77"/>
      <c r="B272" s="4179"/>
      <c r="C272" s="4450"/>
      <c r="D272" s="4279"/>
      <c r="E272" s="4427"/>
      <c r="F272" s="4152" t="s">
        <v>984</v>
      </c>
      <c r="G272" s="4153"/>
      <c r="H272" s="4152" t="s">
        <v>983</v>
      </c>
      <c r="I272" s="4153"/>
      <c r="J272" s="4152" t="s">
        <v>982</v>
      </c>
      <c r="K272" s="4153"/>
      <c r="L272" s="4152" t="s">
        <v>981</v>
      </c>
      <c r="M272" s="4153"/>
      <c r="N272" s="4152" t="s">
        <v>61</v>
      </c>
      <c r="O272" s="4153"/>
      <c r="P272" s="4152" t="s">
        <v>85</v>
      </c>
      <c r="Q272" s="4153"/>
      <c r="R272" s="4152" t="s">
        <v>79</v>
      </c>
      <c r="S272" s="4153"/>
      <c r="T272" s="4152" t="s">
        <v>6</v>
      </c>
      <c r="U272" s="4153"/>
      <c r="V272" s="4152" t="s">
        <v>965</v>
      </c>
      <c r="W272" s="4156"/>
      <c r="X272" s="4152" t="s">
        <v>964</v>
      </c>
      <c r="Y272" s="4156"/>
      <c r="Z272" s="4152" t="s">
        <v>963</v>
      </c>
      <c r="AA272" s="4156"/>
      <c r="AB272" s="4152" t="s">
        <v>962</v>
      </c>
      <c r="AC272" s="4156"/>
      <c r="AD272" s="4152" t="s">
        <v>961</v>
      </c>
      <c r="AE272" s="4156"/>
      <c r="AF272" s="4152" t="s">
        <v>960</v>
      </c>
      <c r="AG272" s="4156"/>
      <c r="AH272" s="4152" t="s">
        <v>959</v>
      </c>
      <c r="AI272" s="4156"/>
      <c r="AJ272" s="4152" t="s">
        <v>958</v>
      </c>
      <c r="AK272" s="4156"/>
      <c r="AL272" s="4152" t="s">
        <v>957</v>
      </c>
      <c r="AM272" s="4156"/>
      <c r="AN272" s="4152" t="s">
        <v>956</v>
      </c>
      <c r="AO272" s="4156"/>
      <c r="AP272" s="4152" t="s">
        <v>955</v>
      </c>
      <c r="AQ272" s="4156"/>
      <c r="AR272" s="4152" t="s">
        <v>954</v>
      </c>
      <c r="AS272" s="4156"/>
      <c r="AT272" s="4177" t="s">
        <v>438</v>
      </c>
      <c r="AU272" s="4179" t="s">
        <v>439</v>
      </c>
      <c r="AV272" s="4159"/>
      <c r="AW272" s="4179"/>
      <c r="AX272" s="417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75"/>
      <c r="B273" s="4176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75"/>
      <c r="AU273" s="4176"/>
      <c r="AV273" s="4151"/>
      <c r="AW273" s="4176"/>
      <c r="AX273" s="4176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4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5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19" t="s">
        <v>970</v>
      </c>
      <c r="B276" s="4520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498" t="s">
        <v>979</v>
      </c>
      <c r="B277" s="4499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24" t="s">
        <v>978</v>
      </c>
      <c r="B278" s="4525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63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63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73" t="s">
        <v>36</v>
      </c>
      <c r="B283" s="4174"/>
      <c r="C283" s="4461" t="s">
        <v>44</v>
      </c>
      <c r="D283" s="4461"/>
      <c r="E283" s="4461"/>
      <c r="F283" s="4164" t="s">
        <v>92</v>
      </c>
      <c r="G283" s="4165"/>
      <c r="H283" s="4165"/>
      <c r="I283" s="4165"/>
      <c r="J283" s="4165"/>
      <c r="K283" s="4165"/>
      <c r="L283" s="4165"/>
      <c r="M283" s="4165"/>
      <c r="N283" s="4165"/>
      <c r="O283" s="4165"/>
      <c r="P283" s="4165"/>
      <c r="Q283" s="4165"/>
      <c r="R283" s="4165"/>
      <c r="S283" s="4165"/>
      <c r="T283" s="4165"/>
      <c r="U283" s="4165"/>
      <c r="V283" s="4165"/>
      <c r="W283" s="4165"/>
      <c r="X283" s="4165"/>
      <c r="Y283" s="4165"/>
      <c r="Z283" s="4165"/>
      <c r="AA283" s="4165"/>
      <c r="AB283" s="4165"/>
      <c r="AC283" s="4165"/>
      <c r="AD283" s="4165"/>
      <c r="AE283" s="4165"/>
      <c r="AF283" s="4165"/>
      <c r="AG283" s="4526"/>
      <c r="AH283" s="4527" t="s">
        <v>972</v>
      </c>
      <c r="AI283" s="4514"/>
      <c r="AJ283" s="4529" t="s">
        <v>442</v>
      </c>
      <c r="AK283" s="4174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77"/>
      <c r="B284" s="4179"/>
      <c r="C284" s="4461"/>
      <c r="D284" s="4461"/>
      <c r="E284" s="4461"/>
      <c r="F284" s="4152" t="s">
        <v>79</v>
      </c>
      <c r="G284" s="4153"/>
      <c r="H284" s="4152" t="s">
        <v>6</v>
      </c>
      <c r="I284" s="4153"/>
      <c r="J284" s="4152" t="s">
        <v>965</v>
      </c>
      <c r="K284" s="4156"/>
      <c r="L284" s="4152" t="s">
        <v>964</v>
      </c>
      <c r="M284" s="4156"/>
      <c r="N284" s="4152" t="s">
        <v>963</v>
      </c>
      <c r="O284" s="4156"/>
      <c r="P284" s="4152" t="s">
        <v>962</v>
      </c>
      <c r="Q284" s="4156"/>
      <c r="R284" s="4152" t="s">
        <v>961</v>
      </c>
      <c r="S284" s="4156"/>
      <c r="T284" s="4152" t="s">
        <v>960</v>
      </c>
      <c r="U284" s="4156"/>
      <c r="V284" s="4152" t="s">
        <v>959</v>
      </c>
      <c r="W284" s="4156"/>
      <c r="X284" s="4152" t="s">
        <v>958</v>
      </c>
      <c r="Y284" s="4156"/>
      <c r="Z284" s="4152" t="s">
        <v>957</v>
      </c>
      <c r="AA284" s="4156"/>
      <c r="AB284" s="4152" t="s">
        <v>956</v>
      </c>
      <c r="AC284" s="4156"/>
      <c r="AD284" s="4152" t="s">
        <v>955</v>
      </c>
      <c r="AE284" s="4156"/>
      <c r="AF284" s="4152" t="s">
        <v>954</v>
      </c>
      <c r="AG284" s="4473"/>
      <c r="AH284" s="4528"/>
      <c r="AI284" s="4516"/>
      <c r="AJ284" s="4530"/>
      <c r="AK284" s="4179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75"/>
      <c r="B285" s="4176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31"/>
      <c r="AK285" s="4176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05" t="s">
        <v>971</v>
      </c>
      <c r="B286" s="4505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03" t="s">
        <v>970</v>
      </c>
      <c r="B287" s="4503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04" t="s">
        <v>969</v>
      </c>
      <c r="B288" s="4504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63" t="s">
        <v>46</v>
      </c>
      <c r="B290" s="4521" t="s">
        <v>94</v>
      </c>
      <c r="C290" s="4522"/>
      <c r="D290" s="4523"/>
      <c r="E290" s="4175" t="s">
        <v>966</v>
      </c>
      <c r="F290" s="4161"/>
      <c r="G290" s="4161"/>
      <c r="H290" s="4161"/>
      <c r="I290" s="4161"/>
      <c r="J290" s="4161"/>
      <c r="K290" s="4161"/>
      <c r="L290" s="4161"/>
      <c r="M290" s="4161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63"/>
      <c r="B291" s="4175"/>
      <c r="C291" s="4161"/>
      <c r="D291" s="4176"/>
      <c r="E291" s="4152" t="s">
        <v>83</v>
      </c>
      <c r="F291" s="4156"/>
      <c r="G291" s="4152" t="s">
        <v>84</v>
      </c>
      <c r="H291" s="4156"/>
      <c r="I291" s="4152" t="s">
        <v>85</v>
      </c>
      <c r="J291" s="4156"/>
      <c r="K291" s="4152" t="s">
        <v>79</v>
      </c>
      <c r="L291" s="4156"/>
      <c r="M291" s="4152" t="s">
        <v>6</v>
      </c>
      <c r="N291" s="4156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5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>
        <v>0</v>
      </c>
      <c r="F293" s="678">
        <v>0</v>
      </c>
      <c r="G293" s="121">
        <v>0</v>
      </c>
      <c r="H293" s="678">
        <v>0</v>
      </c>
      <c r="I293" s="121">
        <v>0</v>
      </c>
      <c r="J293" s="114">
        <v>0</v>
      </c>
      <c r="K293" s="121">
        <v>0</v>
      </c>
      <c r="L293" s="114">
        <v>0</v>
      </c>
      <c r="M293" s="841">
        <v>0</v>
      </c>
      <c r="N293" s="114">
        <v>0</v>
      </c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>
        <v>0</v>
      </c>
      <c r="F294" s="493">
        <v>0</v>
      </c>
      <c r="G294" s="430">
        <v>0</v>
      </c>
      <c r="H294" s="448">
        <v>0</v>
      </c>
      <c r="I294" s="430">
        <v>0</v>
      </c>
      <c r="J294" s="493">
        <v>0</v>
      </c>
      <c r="K294" s="430">
        <v>0</v>
      </c>
      <c r="L294" s="493">
        <v>0</v>
      </c>
      <c r="M294" s="524">
        <v>0</v>
      </c>
      <c r="N294" s="448">
        <v>0</v>
      </c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461" t="s">
        <v>46</v>
      </c>
      <c r="B296" s="4461" t="s">
        <v>881</v>
      </c>
      <c r="C296" s="4462" t="s">
        <v>94</v>
      </c>
      <c r="D296" s="4462"/>
      <c r="E296" s="4462"/>
      <c r="F296" s="4152" t="s">
        <v>966</v>
      </c>
      <c r="G296" s="4153"/>
      <c r="H296" s="4153"/>
      <c r="I296" s="4153"/>
      <c r="J296" s="4153"/>
      <c r="K296" s="4153"/>
      <c r="L296" s="4153"/>
      <c r="M296" s="4153"/>
      <c r="N296" s="4153"/>
      <c r="O296" s="4153"/>
      <c r="P296" s="4153"/>
      <c r="Q296" s="4153"/>
      <c r="R296" s="4153"/>
      <c r="S296" s="4153"/>
      <c r="T296" s="4153"/>
      <c r="U296" s="4153"/>
      <c r="V296" s="4153"/>
      <c r="W296" s="4153"/>
      <c r="X296" s="4153"/>
      <c r="Y296" s="4153"/>
      <c r="Z296" s="4153"/>
      <c r="AA296" s="4153"/>
      <c r="AB296" s="4153"/>
      <c r="AC296" s="4153"/>
      <c r="AD296" s="4153"/>
      <c r="AE296" s="4153"/>
      <c r="AF296" s="4153"/>
      <c r="AG296" s="4156"/>
      <c r="AH296" s="4455" t="s">
        <v>440</v>
      </c>
      <c r="AI296" s="4458" t="s">
        <v>441</v>
      </c>
      <c r="AJ296" s="4147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461"/>
      <c r="B297" s="4461"/>
      <c r="C297" s="4462"/>
      <c r="D297" s="4462"/>
      <c r="E297" s="4462"/>
      <c r="F297" s="4152" t="s">
        <v>79</v>
      </c>
      <c r="G297" s="4156"/>
      <c r="H297" s="4152" t="s">
        <v>6</v>
      </c>
      <c r="I297" s="4156"/>
      <c r="J297" s="4152" t="s">
        <v>965</v>
      </c>
      <c r="K297" s="4156"/>
      <c r="L297" s="4152" t="s">
        <v>964</v>
      </c>
      <c r="M297" s="4156"/>
      <c r="N297" s="4152" t="s">
        <v>963</v>
      </c>
      <c r="O297" s="4156"/>
      <c r="P297" s="4152" t="s">
        <v>962</v>
      </c>
      <c r="Q297" s="4156"/>
      <c r="R297" s="4152" t="s">
        <v>961</v>
      </c>
      <c r="S297" s="4156"/>
      <c r="T297" s="4152" t="s">
        <v>960</v>
      </c>
      <c r="U297" s="4156"/>
      <c r="V297" s="4152" t="s">
        <v>959</v>
      </c>
      <c r="W297" s="4156"/>
      <c r="X297" s="4152" t="s">
        <v>958</v>
      </c>
      <c r="Y297" s="4156"/>
      <c r="Z297" s="4152" t="s">
        <v>957</v>
      </c>
      <c r="AA297" s="4156"/>
      <c r="AB297" s="4152" t="s">
        <v>956</v>
      </c>
      <c r="AC297" s="4156"/>
      <c r="AD297" s="4152" t="s">
        <v>955</v>
      </c>
      <c r="AE297" s="4156"/>
      <c r="AF297" s="4152" t="s">
        <v>954</v>
      </c>
      <c r="AG297" s="4156"/>
      <c r="AH297" s="4456"/>
      <c r="AI297" s="4459"/>
      <c r="AJ297" s="4135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461"/>
      <c r="B298" s="4461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457"/>
      <c r="AI298" s="4460"/>
      <c r="AJ298" s="4136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443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>
        <v>0</v>
      </c>
      <c r="G299" s="678">
        <v>0</v>
      </c>
      <c r="H299" s="121">
        <v>0</v>
      </c>
      <c r="I299" s="678">
        <v>0</v>
      </c>
      <c r="J299" s="121">
        <v>0</v>
      </c>
      <c r="K299" s="678">
        <v>0</v>
      </c>
      <c r="L299" s="121">
        <v>0</v>
      </c>
      <c r="M299" s="678">
        <v>0</v>
      </c>
      <c r="N299" s="121">
        <v>0</v>
      </c>
      <c r="O299" s="678">
        <v>0</v>
      </c>
      <c r="P299" s="121">
        <v>0</v>
      </c>
      <c r="Q299" s="678">
        <v>0</v>
      </c>
      <c r="R299" s="121">
        <v>0</v>
      </c>
      <c r="S299" s="678">
        <v>0</v>
      </c>
      <c r="T299" s="121">
        <v>0</v>
      </c>
      <c r="U299" s="678">
        <v>0</v>
      </c>
      <c r="V299" s="121">
        <v>0</v>
      </c>
      <c r="W299" s="678">
        <v>0</v>
      </c>
      <c r="X299" s="121">
        <v>0</v>
      </c>
      <c r="Y299" s="678">
        <v>0</v>
      </c>
      <c r="Z299" s="121">
        <v>0</v>
      </c>
      <c r="AA299" s="678">
        <v>0</v>
      </c>
      <c r="AB299" s="121">
        <v>0</v>
      </c>
      <c r="AC299" s="678">
        <v>0</v>
      </c>
      <c r="AD299" s="121">
        <v>0</v>
      </c>
      <c r="AE299" s="678">
        <v>0</v>
      </c>
      <c r="AF299" s="121">
        <v>0</v>
      </c>
      <c r="AG299" s="678">
        <v>0</v>
      </c>
      <c r="AH299" s="121">
        <v>0</v>
      </c>
      <c r="AI299" s="102">
        <v>0</v>
      </c>
      <c r="AJ299" s="114">
        <v>0</v>
      </c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444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>
        <v>0</v>
      </c>
      <c r="G300" s="165">
        <v>0</v>
      </c>
      <c r="H300" s="125">
        <v>0</v>
      </c>
      <c r="I300" s="165">
        <v>0</v>
      </c>
      <c r="J300" s="125">
        <v>0</v>
      </c>
      <c r="K300" s="165">
        <v>0</v>
      </c>
      <c r="L300" s="125">
        <v>0</v>
      </c>
      <c r="M300" s="165">
        <v>0</v>
      </c>
      <c r="N300" s="125">
        <v>0</v>
      </c>
      <c r="O300" s="165">
        <v>0</v>
      </c>
      <c r="P300" s="125">
        <v>0</v>
      </c>
      <c r="Q300" s="165">
        <v>0</v>
      </c>
      <c r="R300" s="125">
        <v>0</v>
      </c>
      <c r="S300" s="165">
        <v>0</v>
      </c>
      <c r="T300" s="125">
        <v>0</v>
      </c>
      <c r="U300" s="165">
        <v>0</v>
      </c>
      <c r="V300" s="125">
        <v>0</v>
      </c>
      <c r="W300" s="165">
        <v>0</v>
      </c>
      <c r="X300" s="125">
        <v>0</v>
      </c>
      <c r="Y300" s="165">
        <v>0</v>
      </c>
      <c r="Z300" s="125">
        <v>0</v>
      </c>
      <c r="AA300" s="165">
        <v>0</v>
      </c>
      <c r="AB300" s="125">
        <v>0</v>
      </c>
      <c r="AC300" s="165">
        <v>0</v>
      </c>
      <c r="AD300" s="125">
        <v>0</v>
      </c>
      <c r="AE300" s="165">
        <v>0</v>
      </c>
      <c r="AF300" s="125">
        <v>0</v>
      </c>
      <c r="AG300" s="165">
        <v>0</v>
      </c>
      <c r="AH300" s="125">
        <v>0</v>
      </c>
      <c r="AI300" s="126">
        <v>0</v>
      </c>
      <c r="AJ300" s="137">
        <v>0</v>
      </c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445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>
        <v>0</v>
      </c>
      <c r="G301" s="2698">
        <v>0</v>
      </c>
      <c r="H301" s="2897">
        <v>0</v>
      </c>
      <c r="I301" s="2698">
        <v>0</v>
      </c>
      <c r="J301" s="2897">
        <v>0</v>
      </c>
      <c r="K301" s="2698">
        <v>0</v>
      </c>
      <c r="L301" s="2897">
        <v>0</v>
      </c>
      <c r="M301" s="2698">
        <v>0</v>
      </c>
      <c r="N301" s="2897">
        <v>0</v>
      </c>
      <c r="O301" s="2698">
        <v>0</v>
      </c>
      <c r="P301" s="2897">
        <v>0</v>
      </c>
      <c r="Q301" s="2698">
        <v>0</v>
      </c>
      <c r="R301" s="2897">
        <v>0</v>
      </c>
      <c r="S301" s="2698">
        <v>0</v>
      </c>
      <c r="T301" s="2897">
        <v>0</v>
      </c>
      <c r="U301" s="2698">
        <v>0</v>
      </c>
      <c r="V301" s="2897">
        <v>0</v>
      </c>
      <c r="W301" s="2698">
        <v>0</v>
      </c>
      <c r="X301" s="2897">
        <v>0</v>
      </c>
      <c r="Y301" s="2698">
        <v>0</v>
      </c>
      <c r="Z301" s="2897">
        <v>0</v>
      </c>
      <c r="AA301" s="2698">
        <v>0</v>
      </c>
      <c r="AB301" s="2897">
        <v>0</v>
      </c>
      <c r="AC301" s="2698">
        <v>0</v>
      </c>
      <c r="AD301" s="2897">
        <v>0</v>
      </c>
      <c r="AE301" s="2698">
        <v>0</v>
      </c>
      <c r="AF301" s="2897">
        <v>0</v>
      </c>
      <c r="AG301" s="2698">
        <v>0</v>
      </c>
      <c r="AH301" s="2897">
        <v>0</v>
      </c>
      <c r="AI301" s="3042">
        <v>0</v>
      </c>
      <c r="AJ301" s="3032">
        <v>0</v>
      </c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446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>
        <v>0</v>
      </c>
      <c r="G302" s="164">
        <v>0</v>
      </c>
      <c r="H302" s="3017">
        <v>0</v>
      </c>
      <c r="I302" s="164">
        <v>0</v>
      </c>
      <c r="J302" s="3017">
        <v>0</v>
      </c>
      <c r="K302" s="164">
        <v>0</v>
      </c>
      <c r="L302" s="3017">
        <v>0</v>
      </c>
      <c r="M302" s="164">
        <v>0</v>
      </c>
      <c r="N302" s="3017">
        <v>0</v>
      </c>
      <c r="O302" s="164">
        <v>0</v>
      </c>
      <c r="P302" s="3017">
        <v>0</v>
      </c>
      <c r="Q302" s="164">
        <v>0</v>
      </c>
      <c r="R302" s="3017">
        <v>0</v>
      </c>
      <c r="S302" s="164">
        <v>0</v>
      </c>
      <c r="T302" s="3017">
        <v>0</v>
      </c>
      <c r="U302" s="164">
        <v>0</v>
      </c>
      <c r="V302" s="3017">
        <v>0</v>
      </c>
      <c r="W302" s="164">
        <v>0</v>
      </c>
      <c r="X302" s="3017">
        <v>0</v>
      </c>
      <c r="Y302" s="164">
        <v>0</v>
      </c>
      <c r="Z302" s="3017">
        <v>0</v>
      </c>
      <c r="AA302" s="164">
        <v>0</v>
      </c>
      <c r="AB302" s="3017">
        <v>0</v>
      </c>
      <c r="AC302" s="164">
        <v>0</v>
      </c>
      <c r="AD302" s="3017">
        <v>0</v>
      </c>
      <c r="AE302" s="164">
        <v>0</v>
      </c>
      <c r="AF302" s="3017">
        <v>0</v>
      </c>
      <c r="AG302" s="164">
        <v>0</v>
      </c>
      <c r="AH302" s="3017">
        <v>0</v>
      </c>
      <c r="AI302" s="3041">
        <v>0</v>
      </c>
      <c r="AJ302" s="3033">
        <v>0</v>
      </c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447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>
        <v>0</v>
      </c>
      <c r="G303" s="165">
        <v>0</v>
      </c>
      <c r="H303" s="125">
        <v>0</v>
      </c>
      <c r="I303" s="165">
        <v>0</v>
      </c>
      <c r="J303" s="125">
        <v>0</v>
      </c>
      <c r="K303" s="165">
        <v>0</v>
      </c>
      <c r="L303" s="125">
        <v>0</v>
      </c>
      <c r="M303" s="165">
        <v>0</v>
      </c>
      <c r="N303" s="125">
        <v>0</v>
      </c>
      <c r="O303" s="165">
        <v>0</v>
      </c>
      <c r="P303" s="125">
        <v>0</v>
      </c>
      <c r="Q303" s="165">
        <v>0</v>
      </c>
      <c r="R303" s="125">
        <v>0</v>
      </c>
      <c r="S303" s="165">
        <v>0</v>
      </c>
      <c r="T303" s="125">
        <v>0</v>
      </c>
      <c r="U303" s="165">
        <v>0</v>
      </c>
      <c r="V303" s="125">
        <v>0</v>
      </c>
      <c r="W303" s="165">
        <v>0</v>
      </c>
      <c r="X303" s="125">
        <v>0</v>
      </c>
      <c r="Y303" s="165">
        <v>0</v>
      </c>
      <c r="Z303" s="125">
        <v>0</v>
      </c>
      <c r="AA303" s="165">
        <v>0</v>
      </c>
      <c r="AB303" s="125">
        <v>0</v>
      </c>
      <c r="AC303" s="165">
        <v>0</v>
      </c>
      <c r="AD303" s="125">
        <v>0</v>
      </c>
      <c r="AE303" s="165">
        <v>0</v>
      </c>
      <c r="AF303" s="125">
        <v>0</v>
      </c>
      <c r="AG303" s="165">
        <v>0</v>
      </c>
      <c r="AH303" s="125">
        <v>0</v>
      </c>
      <c r="AI303" s="126">
        <v>0</v>
      </c>
      <c r="AJ303" s="137">
        <v>0</v>
      </c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448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>
        <v>0</v>
      </c>
      <c r="G304" s="493">
        <v>0</v>
      </c>
      <c r="H304" s="430">
        <v>0</v>
      </c>
      <c r="I304" s="493">
        <v>0</v>
      </c>
      <c r="J304" s="430">
        <v>0</v>
      </c>
      <c r="K304" s="493">
        <v>0</v>
      </c>
      <c r="L304" s="430">
        <v>0</v>
      </c>
      <c r="M304" s="493">
        <v>0</v>
      </c>
      <c r="N304" s="430">
        <v>0</v>
      </c>
      <c r="O304" s="493">
        <v>0</v>
      </c>
      <c r="P304" s="430">
        <v>0</v>
      </c>
      <c r="Q304" s="493">
        <v>0</v>
      </c>
      <c r="R304" s="430">
        <v>0</v>
      </c>
      <c r="S304" s="493">
        <v>0</v>
      </c>
      <c r="T304" s="430">
        <v>0</v>
      </c>
      <c r="U304" s="493">
        <v>0</v>
      </c>
      <c r="V304" s="430">
        <v>0</v>
      </c>
      <c r="W304" s="493">
        <v>0</v>
      </c>
      <c r="X304" s="430">
        <v>0</v>
      </c>
      <c r="Y304" s="493">
        <v>0</v>
      </c>
      <c r="Z304" s="430">
        <v>0</v>
      </c>
      <c r="AA304" s="493">
        <v>0</v>
      </c>
      <c r="AB304" s="430">
        <v>0</v>
      </c>
      <c r="AC304" s="493">
        <v>0</v>
      </c>
      <c r="AD304" s="430">
        <v>0</v>
      </c>
      <c r="AE304" s="493">
        <v>0</v>
      </c>
      <c r="AF304" s="430">
        <v>0</v>
      </c>
      <c r="AG304" s="493">
        <v>0</v>
      </c>
      <c r="AH304" s="140">
        <v>0</v>
      </c>
      <c r="AI304" s="95">
        <v>0</v>
      </c>
      <c r="AJ304" s="116">
        <v>0</v>
      </c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137</v>
      </c>
      <c r="B315" s="3374">
        <f>SUM(CF8:CN304)</f>
        <v>0</v>
      </c>
    </row>
    <row r="316" spans="1:104" hidden="1" x14ac:dyDescent="0.2"/>
    <row r="317" spans="1:104" hidden="1" x14ac:dyDescent="0.2"/>
  </sheetData>
  <sheetProtection algorithmName="SHA-512" hashValue="hMvXGN7XWBpjOp8stoVrYE6abrxljHu4secTHXZiFxrMbyA75vvJYD2fEfZu+vTB9uk3puao0tYQqeAv4gXpQQ==" saltValue="tsrK6Ea9wHgUb7mabO8xYg==" spinCount="100000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showZeros="0" topLeftCell="A133" zoomScale="90" zoomScaleNormal="90" workbookViewId="0">
      <selection activeCell="AN26" sqref="AN26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62" t="s">
        <v>2178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W6" s="4162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4" t="s">
        <v>46</v>
      </c>
      <c r="B10" s="4154" t="s">
        <v>0</v>
      </c>
      <c r="C10" s="4173" t="s">
        <v>94</v>
      </c>
      <c r="D10" s="4160"/>
      <c r="E10" s="4174"/>
      <c r="F10" s="4573" t="s">
        <v>966</v>
      </c>
      <c r="G10" s="4542"/>
      <c r="H10" s="4542"/>
      <c r="I10" s="4542"/>
      <c r="J10" s="4542"/>
      <c r="K10" s="4542"/>
      <c r="L10" s="4542"/>
      <c r="M10" s="4542"/>
      <c r="N10" s="4542"/>
      <c r="O10" s="4542"/>
      <c r="P10" s="4542"/>
      <c r="Q10" s="4542"/>
      <c r="R10" s="4542"/>
      <c r="S10" s="4542"/>
      <c r="T10" s="4542"/>
      <c r="U10" s="4542"/>
      <c r="V10" s="4542"/>
      <c r="W10" s="4542"/>
      <c r="X10" s="4542"/>
      <c r="Y10" s="4542"/>
      <c r="Z10" s="4542"/>
      <c r="AA10" s="4542"/>
      <c r="AB10" s="4542"/>
      <c r="AC10" s="4542"/>
      <c r="AD10" s="4542"/>
      <c r="AE10" s="4542"/>
      <c r="AF10" s="4542"/>
      <c r="AG10" s="4542"/>
      <c r="AH10" s="4542"/>
      <c r="AI10" s="4542"/>
      <c r="AJ10" s="4542"/>
      <c r="AK10" s="4542"/>
      <c r="AL10" s="4542"/>
      <c r="AM10" s="4574"/>
      <c r="AN10" s="4174" t="s">
        <v>440</v>
      </c>
      <c r="AO10" s="4174" t="s">
        <v>479</v>
      </c>
      <c r="AP10" s="4174" t="s">
        <v>442</v>
      </c>
      <c r="AQ10" s="4174" t="s">
        <v>441</v>
      </c>
      <c r="AR10" s="4174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43"/>
      <c r="B11" s="4143"/>
      <c r="C11" s="4175"/>
      <c r="D11" s="4161"/>
      <c r="E11" s="4176"/>
      <c r="F11" s="4573" t="s">
        <v>83</v>
      </c>
      <c r="G11" s="4574"/>
      <c r="H11" s="4573" t="s">
        <v>84</v>
      </c>
      <c r="I11" s="4574"/>
      <c r="J11" s="4573" t="s">
        <v>85</v>
      </c>
      <c r="K11" s="4574"/>
      <c r="L11" s="4573" t="s">
        <v>79</v>
      </c>
      <c r="M11" s="4574"/>
      <c r="N11" s="4573" t="s">
        <v>6</v>
      </c>
      <c r="O11" s="4574"/>
      <c r="P11" s="4575" t="s">
        <v>7</v>
      </c>
      <c r="Q11" s="4184"/>
      <c r="R11" s="4575" t="s">
        <v>8</v>
      </c>
      <c r="S11" s="4184"/>
      <c r="T11" s="4575" t="s">
        <v>9</v>
      </c>
      <c r="U11" s="4184"/>
      <c r="V11" s="4575" t="s">
        <v>10</v>
      </c>
      <c r="W11" s="4184"/>
      <c r="X11" s="4575" t="s">
        <v>11</v>
      </c>
      <c r="Y11" s="4184"/>
      <c r="Z11" s="4575" t="s">
        <v>12</v>
      </c>
      <c r="AA11" s="4184"/>
      <c r="AB11" s="4575" t="s">
        <v>13</v>
      </c>
      <c r="AC11" s="4184"/>
      <c r="AD11" s="4575" t="s">
        <v>14</v>
      </c>
      <c r="AE11" s="4184"/>
      <c r="AF11" s="4575" t="s">
        <v>15</v>
      </c>
      <c r="AG11" s="4184"/>
      <c r="AH11" s="4575" t="s">
        <v>16</v>
      </c>
      <c r="AI11" s="4184"/>
      <c r="AJ11" s="4575" t="s">
        <v>17</v>
      </c>
      <c r="AK11" s="4184"/>
      <c r="AL11" s="4575" t="s">
        <v>18</v>
      </c>
      <c r="AM11" s="4184"/>
      <c r="AN11" s="4179"/>
      <c r="AO11" s="4179"/>
      <c r="AP11" s="4179"/>
      <c r="AQ11" s="4179"/>
      <c r="AR11" s="417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5"/>
      <c r="B12" s="4155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76"/>
      <c r="AO12" s="4176"/>
      <c r="AP12" s="4176"/>
      <c r="AQ12" s="4176"/>
      <c r="AR12" s="4176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50" t="s">
        <v>2175</v>
      </c>
      <c r="B13" s="1887" t="s">
        <v>22</v>
      </c>
      <c r="C13" s="1775">
        <f t="shared" ref="C13:C27" si="0">SUM(D13+E13)</f>
        <v>5</v>
      </c>
      <c r="D13" s="1774">
        <f t="shared" ref="D13:D27" si="1">SUM(F13+H13+J13+L13+N13+P13+R13+T13+V13+X13+Z13+AB13+AD13+AF13+AH13+AJ13+AL13)</f>
        <v>3</v>
      </c>
      <c r="E13" s="1773">
        <f t="shared" ref="E13:E27" si="2">SUM(G13+I13+K13+M13+O13+Q13+S13+U13+W13+Y13+AA13+AC13+AE13+AG13+AI13+AK13+AM13)</f>
        <v>2</v>
      </c>
      <c r="F13" s="1797">
        <v>0</v>
      </c>
      <c r="G13" s="1796">
        <v>0</v>
      </c>
      <c r="H13" s="1797">
        <v>0</v>
      </c>
      <c r="I13" s="1796">
        <v>0</v>
      </c>
      <c r="J13" s="1797">
        <v>0</v>
      </c>
      <c r="K13" s="1832">
        <v>0</v>
      </c>
      <c r="L13" s="1797">
        <v>0</v>
      </c>
      <c r="M13" s="1832">
        <v>0</v>
      </c>
      <c r="N13" s="1797">
        <v>1</v>
      </c>
      <c r="O13" s="1832">
        <v>0</v>
      </c>
      <c r="P13" s="1797">
        <v>1</v>
      </c>
      <c r="Q13" s="1832">
        <v>0</v>
      </c>
      <c r="R13" s="1797">
        <v>0</v>
      </c>
      <c r="S13" s="1832">
        <v>0</v>
      </c>
      <c r="T13" s="1797">
        <v>0</v>
      </c>
      <c r="U13" s="1832">
        <v>0</v>
      </c>
      <c r="V13" s="1797">
        <v>0</v>
      </c>
      <c r="W13" s="1832">
        <v>1</v>
      </c>
      <c r="X13" s="1797">
        <v>1</v>
      </c>
      <c r="Y13" s="1832">
        <v>0</v>
      </c>
      <c r="Z13" s="1797">
        <v>0</v>
      </c>
      <c r="AA13" s="1832">
        <v>0</v>
      </c>
      <c r="AB13" s="1797">
        <v>0</v>
      </c>
      <c r="AC13" s="1832">
        <v>0</v>
      </c>
      <c r="AD13" s="1797">
        <v>0</v>
      </c>
      <c r="AE13" s="1832">
        <v>1</v>
      </c>
      <c r="AF13" s="1797">
        <v>0</v>
      </c>
      <c r="AG13" s="1832">
        <v>0</v>
      </c>
      <c r="AH13" s="1797">
        <v>0</v>
      </c>
      <c r="AI13" s="1832">
        <v>0</v>
      </c>
      <c r="AJ13" s="1797">
        <v>0</v>
      </c>
      <c r="AK13" s="1832">
        <v>0</v>
      </c>
      <c r="AL13" s="1837">
        <v>0</v>
      </c>
      <c r="AM13" s="1832">
        <v>0</v>
      </c>
      <c r="AN13" s="1796">
        <f>C13</f>
        <v>5</v>
      </c>
      <c r="AO13" s="1796">
        <v>0</v>
      </c>
      <c r="AP13" s="1796">
        <v>0</v>
      </c>
      <c r="AQ13" s="1796">
        <v>0</v>
      </c>
      <c r="AR13" s="1796">
        <v>0</v>
      </c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338"/>
      <c r="B14" s="3090" t="s">
        <v>66</v>
      </c>
      <c r="C14" s="303">
        <f t="shared" si="0"/>
        <v>10</v>
      </c>
      <c r="D14" s="1193">
        <f t="shared" si="1"/>
        <v>4</v>
      </c>
      <c r="E14" s="185">
        <f t="shared" si="2"/>
        <v>6</v>
      </c>
      <c r="F14" s="125">
        <v>0</v>
      </c>
      <c r="G14" s="165">
        <v>0</v>
      </c>
      <c r="H14" s="125">
        <v>0</v>
      </c>
      <c r="I14" s="165">
        <v>0</v>
      </c>
      <c r="J14" s="125">
        <v>0</v>
      </c>
      <c r="K14" s="137">
        <v>0</v>
      </c>
      <c r="L14" s="125">
        <v>0</v>
      </c>
      <c r="M14" s="137">
        <v>1</v>
      </c>
      <c r="N14" s="125">
        <v>4</v>
      </c>
      <c r="O14" s="137">
        <v>1</v>
      </c>
      <c r="P14" s="125">
        <v>0</v>
      </c>
      <c r="Q14" s="137">
        <v>0</v>
      </c>
      <c r="R14" s="125">
        <v>0</v>
      </c>
      <c r="S14" s="137">
        <v>2</v>
      </c>
      <c r="T14" s="125">
        <v>0</v>
      </c>
      <c r="U14" s="137">
        <v>0</v>
      </c>
      <c r="V14" s="125">
        <v>0</v>
      </c>
      <c r="W14" s="137">
        <v>0</v>
      </c>
      <c r="X14" s="125">
        <v>0</v>
      </c>
      <c r="Y14" s="137">
        <v>0</v>
      </c>
      <c r="Z14" s="125">
        <v>0</v>
      </c>
      <c r="AA14" s="137">
        <v>0</v>
      </c>
      <c r="AB14" s="125">
        <v>0</v>
      </c>
      <c r="AC14" s="137">
        <v>1</v>
      </c>
      <c r="AD14" s="125">
        <v>0</v>
      </c>
      <c r="AE14" s="137">
        <v>1</v>
      </c>
      <c r="AF14" s="125">
        <v>0</v>
      </c>
      <c r="AG14" s="137">
        <v>0</v>
      </c>
      <c r="AH14" s="125">
        <v>0</v>
      </c>
      <c r="AI14" s="137">
        <v>0</v>
      </c>
      <c r="AJ14" s="125">
        <v>0</v>
      </c>
      <c r="AK14" s="137">
        <v>0</v>
      </c>
      <c r="AL14" s="184">
        <v>0</v>
      </c>
      <c r="AM14" s="137">
        <v>0</v>
      </c>
      <c r="AN14" s="165">
        <f t="shared" ref="AN14:AN22" si="15">C14</f>
        <v>10</v>
      </c>
      <c r="AO14" s="165">
        <v>0</v>
      </c>
      <c r="AP14" s="165">
        <v>0</v>
      </c>
      <c r="AQ14" s="165">
        <v>0</v>
      </c>
      <c r="AR14" s="165">
        <v>0</v>
      </c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6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338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>
        <v>0</v>
      </c>
      <c r="G15" s="165">
        <v>0</v>
      </c>
      <c r="H15" s="125">
        <v>0</v>
      </c>
      <c r="I15" s="165">
        <v>0</v>
      </c>
      <c r="J15" s="125">
        <v>0</v>
      </c>
      <c r="K15" s="137">
        <v>0</v>
      </c>
      <c r="L15" s="125">
        <v>0</v>
      </c>
      <c r="M15" s="137">
        <v>0</v>
      </c>
      <c r="N15" s="125">
        <v>0</v>
      </c>
      <c r="O15" s="137">
        <v>0</v>
      </c>
      <c r="P15" s="125">
        <v>0</v>
      </c>
      <c r="Q15" s="137">
        <v>0</v>
      </c>
      <c r="R15" s="125">
        <v>0</v>
      </c>
      <c r="S15" s="137">
        <v>0</v>
      </c>
      <c r="T15" s="125">
        <v>0</v>
      </c>
      <c r="U15" s="137">
        <v>0</v>
      </c>
      <c r="V15" s="125">
        <v>0</v>
      </c>
      <c r="W15" s="137">
        <v>0</v>
      </c>
      <c r="X15" s="125">
        <v>0</v>
      </c>
      <c r="Y15" s="137">
        <v>0</v>
      </c>
      <c r="Z15" s="125">
        <v>0</v>
      </c>
      <c r="AA15" s="137">
        <v>0</v>
      </c>
      <c r="AB15" s="125">
        <v>0</v>
      </c>
      <c r="AC15" s="137">
        <v>0</v>
      </c>
      <c r="AD15" s="125">
        <v>0</v>
      </c>
      <c r="AE15" s="137">
        <v>0</v>
      </c>
      <c r="AF15" s="125">
        <v>0</v>
      </c>
      <c r="AG15" s="137">
        <v>0</v>
      </c>
      <c r="AH15" s="125">
        <v>0</v>
      </c>
      <c r="AI15" s="137">
        <v>0</v>
      </c>
      <c r="AJ15" s="125">
        <v>0</v>
      </c>
      <c r="AK15" s="137">
        <v>0</v>
      </c>
      <c r="AL15" s="184">
        <v>0</v>
      </c>
      <c r="AM15" s="137">
        <v>0</v>
      </c>
      <c r="AN15" s="165">
        <f t="shared" si="15"/>
        <v>0</v>
      </c>
      <c r="AO15" s="165">
        <v>0</v>
      </c>
      <c r="AP15" s="165">
        <v>0</v>
      </c>
      <c r="AQ15" s="165">
        <v>0</v>
      </c>
      <c r="AR15" s="165">
        <v>0</v>
      </c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6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338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>
        <v>0</v>
      </c>
      <c r="G16" s="165">
        <v>0</v>
      </c>
      <c r="H16" s="125">
        <v>0</v>
      </c>
      <c r="I16" s="165">
        <v>0</v>
      </c>
      <c r="J16" s="125">
        <v>0</v>
      </c>
      <c r="K16" s="137">
        <v>0</v>
      </c>
      <c r="L16" s="125">
        <v>0</v>
      </c>
      <c r="M16" s="137">
        <v>0</v>
      </c>
      <c r="N16" s="125">
        <v>0</v>
      </c>
      <c r="O16" s="137">
        <v>0</v>
      </c>
      <c r="P16" s="125">
        <v>0</v>
      </c>
      <c r="Q16" s="137">
        <v>0</v>
      </c>
      <c r="R16" s="125">
        <v>0</v>
      </c>
      <c r="S16" s="137">
        <v>0</v>
      </c>
      <c r="T16" s="125">
        <v>0</v>
      </c>
      <c r="U16" s="137">
        <v>0</v>
      </c>
      <c r="V16" s="125">
        <v>0</v>
      </c>
      <c r="W16" s="137">
        <v>0</v>
      </c>
      <c r="X16" s="125">
        <v>0</v>
      </c>
      <c r="Y16" s="137">
        <v>0</v>
      </c>
      <c r="Z16" s="125">
        <v>0</v>
      </c>
      <c r="AA16" s="137">
        <v>0</v>
      </c>
      <c r="AB16" s="125">
        <v>0</v>
      </c>
      <c r="AC16" s="137">
        <v>0</v>
      </c>
      <c r="AD16" s="125">
        <v>0</v>
      </c>
      <c r="AE16" s="137">
        <v>0</v>
      </c>
      <c r="AF16" s="125">
        <v>0</v>
      </c>
      <c r="AG16" s="137">
        <v>0</v>
      </c>
      <c r="AH16" s="125">
        <v>0</v>
      </c>
      <c r="AI16" s="137">
        <v>0</v>
      </c>
      <c r="AJ16" s="125">
        <v>0</v>
      </c>
      <c r="AK16" s="137">
        <v>0</v>
      </c>
      <c r="AL16" s="184">
        <v>0</v>
      </c>
      <c r="AM16" s="137">
        <v>0</v>
      </c>
      <c r="AN16" s="165">
        <f t="shared" si="15"/>
        <v>0</v>
      </c>
      <c r="AO16" s="165">
        <v>0</v>
      </c>
      <c r="AP16" s="165">
        <v>0</v>
      </c>
      <c r="AQ16" s="165">
        <v>0</v>
      </c>
      <c r="AR16" s="165">
        <v>0</v>
      </c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6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338"/>
      <c r="B17" s="3090" t="s">
        <v>69</v>
      </c>
      <c r="C17" s="303">
        <f t="shared" si="0"/>
        <v>2</v>
      </c>
      <c r="D17" s="1193">
        <f t="shared" si="1"/>
        <v>2</v>
      </c>
      <c r="E17" s="185">
        <f t="shared" si="2"/>
        <v>0</v>
      </c>
      <c r="F17" s="125">
        <v>0</v>
      </c>
      <c r="G17" s="165">
        <v>0</v>
      </c>
      <c r="H17" s="125">
        <v>0</v>
      </c>
      <c r="I17" s="165">
        <v>0</v>
      </c>
      <c r="J17" s="125">
        <v>0</v>
      </c>
      <c r="K17" s="137">
        <v>0</v>
      </c>
      <c r="L17" s="125">
        <v>1</v>
      </c>
      <c r="M17" s="137">
        <v>0</v>
      </c>
      <c r="N17" s="125">
        <v>0</v>
      </c>
      <c r="O17" s="137">
        <v>0</v>
      </c>
      <c r="P17" s="125">
        <v>0</v>
      </c>
      <c r="Q17" s="137">
        <v>0</v>
      </c>
      <c r="R17" s="125">
        <v>0</v>
      </c>
      <c r="S17" s="137">
        <v>0</v>
      </c>
      <c r="T17" s="125">
        <v>0</v>
      </c>
      <c r="U17" s="137">
        <v>0</v>
      </c>
      <c r="V17" s="125">
        <v>0</v>
      </c>
      <c r="W17" s="137">
        <v>0</v>
      </c>
      <c r="X17" s="125">
        <v>0</v>
      </c>
      <c r="Y17" s="137">
        <v>0</v>
      </c>
      <c r="Z17" s="125">
        <v>1</v>
      </c>
      <c r="AA17" s="137">
        <v>0</v>
      </c>
      <c r="AB17" s="125">
        <v>0</v>
      </c>
      <c r="AC17" s="137">
        <v>0</v>
      </c>
      <c r="AD17" s="125">
        <v>0</v>
      </c>
      <c r="AE17" s="137">
        <v>0</v>
      </c>
      <c r="AF17" s="125">
        <v>0</v>
      </c>
      <c r="AG17" s="137">
        <v>0</v>
      </c>
      <c r="AH17" s="125">
        <v>0</v>
      </c>
      <c r="AI17" s="137">
        <v>0</v>
      </c>
      <c r="AJ17" s="125">
        <v>0</v>
      </c>
      <c r="AK17" s="137">
        <v>0</v>
      </c>
      <c r="AL17" s="184">
        <v>0</v>
      </c>
      <c r="AM17" s="137">
        <v>0</v>
      </c>
      <c r="AN17" s="165">
        <f t="shared" si="15"/>
        <v>2</v>
      </c>
      <c r="AO17" s="165">
        <v>0</v>
      </c>
      <c r="AP17" s="165">
        <v>0</v>
      </c>
      <c r="AQ17" s="165">
        <v>0</v>
      </c>
      <c r="AR17" s="165">
        <v>0</v>
      </c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6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338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>
        <v>0</v>
      </c>
      <c r="G18" s="165">
        <v>0</v>
      </c>
      <c r="H18" s="125">
        <v>0</v>
      </c>
      <c r="I18" s="165">
        <v>0</v>
      </c>
      <c r="J18" s="125">
        <v>0</v>
      </c>
      <c r="K18" s="137">
        <v>0</v>
      </c>
      <c r="L18" s="125">
        <v>0</v>
      </c>
      <c r="M18" s="137">
        <v>0</v>
      </c>
      <c r="N18" s="125">
        <v>0</v>
      </c>
      <c r="O18" s="137">
        <v>0</v>
      </c>
      <c r="P18" s="125">
        <v>0</v>
      </c>
      <c r="Q18" s="137">
        <v>0</v>
      </c>
      <c r="R18" s="125">
        <v>0</v>
      </c>
      <c r="S18" s="137">
        <v>0</v>
      </c>
      <c r="T18" s="125">
        <v>0</v>
      </c>
      <c r="U18" s="137">
        <v>0</v>
      </c>
      <c r="V18" s="125">
        <v>0</v>
      </c>
      <c r="W18" s="137">
        <v>0</v>
      </c>
      <c r="X18" s="125">
        <v>0</v>
      </c>
      <c r="Y18" s="137">
        <v>0</v>
      </c>
      <c r="Z18" s="125">
        <v>0</v>
      </c>
      <c r="AA18" s="137">
        <v>0</v>
      </c>
      <c r="AB18" s="125">
        <v>0</v>
      </c>
      <c r="AC18" s="137">
        <v>0</v>
      </c>
      <c r="AD18" s="125">
        <v>0</v>
      </c>
      <c r="AE18" s="137">
        <v>0</v>
      </c>
      <c r="AF18" s="125">
        <v>0</v>
      </c>
      <c r="AG18" s="137">
        <v>0</v>
      </c>
      <c r="AH18" s="125">
        <v>0</v>
      </c>
      <c r="AI18" s="137">
        <v>0</v>
      </c>
      <c r="AJ18" s="125">
        <v>0</v>
      </c>
      <c r="AK18" s="137">
        <v>0</v>
      </c>
      <c r="AL18" s="184">
        <v>0</v>
      </c>
      <c r="AM18" s="137">
        <v>0</v>
      </c>
      <c r="AN18" s="165">
        <f t="shared" si="15"/>
        <v>0</v>
      </c>
      <c r="AO18" s="165">
        <v>0</v>
      </c>
      <c r="AP18" s="165">
        <v>0</v>
      </c>
      <c r="AQ18" s="165">
        <v>0</v>
      </c>
      <c r="AR18" s="165">
        <v>0</v>
      </c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6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338"/>
      <c r="B19" s="3090" t="s">
        <v>68</v>
      </c>
      <c r="C19" s="1218">
        <f t="shared" si="0"/>
        <v>12</v>
      </c>
      <c r="D19" s="1260">
        <f t="shared" si="1"/>
        <v>10</v>
      </c>
      <c r="E19" s="188">
        <f t="shared" si="2"/>
        <v>2</v>
      </c>
      <c r="F19" s="153">
        <v>0</v>
      </c>
      <c r="G19" s="193">
        <v>0</v>
      </c>
      <c r="H19" s="153">
        <v>0</v>
      </c>
      <c r="I19" s="193">
        <v>0</v>
      </c>
      <c r="J19" s="153">
        <v>0</v>
      </c>
      <c r="K19" s="154">
        <v>0</v>
      </c>
      <c r="L19" s="153">
        <v>0</v>
      </c>
      <c r="M19" s="154">
        <v>0</v>
      </c>
      <c r="N19" s="153">
        <v>0</v>
      </c>
      <c r="O19" s="154">
        <v>0</v>
      </c>
      <c r="P19" s="153">
        <v>4</v>
      </c>
      <c r="Q19" s="154">
        <v>0</v>
      </c>
      <c r="R19" s="153">
        <v>2</v>
      </c>
      <c r="S19" s="154">
        <v>0</v>
      </c>
      <c r="T19" s="153">
        <v>1</v>
      </c>
      <c r="U19" s="154">
        <v>1</v>
      </c>
      <c r="V19" s="153">
        <v>0</v>
      </c>
      <c r="W19" s="154">
        <v>1</v>
      </c>
      <c r="X19" s="153">
        <v>2</v>
      </c>
      <c r="Y19" s="154">
        <v>0</v>
      </c>
      <c r="Z19" s="153">
        <v>1</v>
      </c>
      <c r="AA19" s="154">
        <v>0</v>
      </c>
      <c r="AB19" s="153">
        <v>0</v>
      </c>
      <c r="AC19" s="154">
        <v>0</v>
      </c>
      <c r="AD19" s="153">
        <v>0</v>
      </c>
      <c r="AE19" s="154">
        <v>0</v>
      </c>
      <c r="AF19" s="153">
        <v>0</v>
      </c>
      <c r="AG19" s="154">
        <v>0</v>
      </c>
      <c r="AH19" s="153">
        <v>0</v>
      </c>
      <c r="AI19" s="154">
        <v>0</v>
      </c>
      <c r="AJ19" s="153">
        <v>0</v>
      </c>
      <c r="AK19" s="154">
        <v>0</v>
      </c>
      <c r="AL19" s="189">
        <v>0</v>
      </c>
      <c r="AM19" s="154">
        <v>0</v>
      </c>
      <c r="AN19" s="193">
        <f t="shared" si="15"/>
        <v>12</v>
      </c>
      <c r="AO19" s="193">
        <v>0</v>
      </c>
      <c r="AP19" s="193">
        <v>7</v>
      </c>
      <c r="AQ19" s="193">
        <v>0</v>
      </c>
      <c r="AR19" s="193">
        <v>0</v>
      </c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6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338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>
        <v>0</v>
      </c>
      <c r="G20" s="193">
        <v>0</v>
      </c>
      <c r="H20" s="153">
        <v>0</v>
      </c>
      <c r="I20" s="193">
        <v>0</v>
      </c>
      <c r="J20" s="153">
        <v>0</v>
      </c>
      <c r="K20" s="154">
        <v>0</v>
      </c>
      <c r="L20" s="153">
        <v>0</v>
      </c>
      <c r="M20" s="154">
        <v>0</v>
      </c>
      <c r="N20" s="153">
        <v>0</v>
      </c>
      <c r="O20" s="154">
        <v>0</v>
      </c>
      <c r="P20" s="153">
        <v>0</v>
      </c>
      <c r="Q20" s="154">
        <v>0</v>
      </c>
      <c r="R20" s="153">
        <v>0</v>
      </c>
      <c r="S20" s="154">
        <v>0</v>
      </c>
      <c r="T20" s="153">
        <v>0</v>
      </c>
      <c r="U20" s="154">
        <v>0</v>
      </c>
      <c r="V20" s="153">
        <v>0</v>
      </c>
      <c r="W20" s="154">
        <v>0</v>
      </c>
      <c r="X20" s="153">
        <v>0</v>
      </c>
      <c r="Y20" s="154">
        <v>0</v>
      </c>
      <c r="Z20" s="153">
        <v>0</v>
      </c>
      <c r="AA20" s="154">
        <v>0</v>
      </c>
      <c r="AB20" s="153">
        <v>0</v>
      </c>
      <c r="AC20" s="154">
        <v>0</v>
      </c>
      <c r="AD20" s="153">
        <v>0</v>
      </c>
      <c r="AE20" s="154">
        <v>0</v>
      </c>
      <c r="AF20" s="153">
        <v>0</v>
      </c>
      <c r="AG20" s="154">
        <v>0</v>
      </c>
      <c r="AH20" s="153">
        <v>0</v>
      </c>
      <c r="AI20" s="154">
        <v>0</v>
      </c>
      <c r="AJ20" s="153">
        <v>0</v>
      </c>
      <c r="AK20" s="154">
        <v>0</v>
      </c>
      <c r="AL20" s="189">
        <v>0</v>
      </c>
      <c r="AM20" s="154">
        <v>0</v>
      </c>
      <c r="AN20" s="193">
        <f t="shared" si="15"/>
        <v>0</v>
      </c>
      <c r="AO20" s="193">
        <v>0</v>
      </c>
      <c r="AP20" s="193">
        <v>0</v>
      </c>
      <c r="AQ20" s="193">
        <v>0</v>
      </c>
      <c r="AR20" s="193">
        <v>0</v>
      </c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6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338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>
        <v>0</v>
      </c>
      <c r="G21" s="193">
        <v>0</v>
      </c>
      <c r="H21" s="153">
        <v>0</v>
      </c>
      <c r="I21" s="193">
        <v>0</v>
      </c>
      <c r="J21" s="153">
        <v>0</v>
      </c>
      <c r="K21" s="154">
        <v>0</v>
      </c>
      <c r="L21" s="153">
        <v>0</v>
      </c>
      <c r="M21" s="154">
        <v>0</v>
      </c>
      <c r="N21" s="153">
        <v>0</v>
      </c>
      <c r="O21" s="154">
        <v>0</v>
      </c>
      <c r="P21" s="153">
        <v>0</v>
      </c>
      <c r="Q21" s="154">
        <v>0</v>
      </c>
      <c r="R21" s="153">
        <v>0</v>
      </c>
      <c r="S21" s="154">
        <v>0</v>
      </c>
      <c r="T21" s="153">
        <v>0</v>
      </c>
      <c r="U21" s="154">
        <v>0</v>
      </c>
      <c r="V21" s="153">
        <v>0</v>
      </c>
      <c r="W21" s="154">
        <v>0</v>
      </c>
      <c r="X21" s="153">
        <v>0</v>
      </c>
      <c r="Y21" s="154">
        <v>0</v>
      </c>
      <c r="Z21" s="153">
        <v>0</v>
      </c>
      <c r="AA21" s="154">
        <v>0</v>
      </c>
      <c r="AB21" s="153">
        <v>0</v>
      </c>
      <c r="AC21" s="154">
        <v>0</v>
      </c>
      <c r="AD21" s="153">
        <v>0</v>
      </c>
      <c r="AE21" s="154">
        <v>0</v>
      </c>
      <c r="AF21" s="153">
        <v>0</v>
      </c>
      <c r="AG21" s="154">
        <v>0</v>
      </c>
      <c r="AH21" s="153">
        <v>0</v>
      </c>
      <c r="AI21" s="154">
        <v>0</v>
      </c>
      <c r="AJ21" s="153">
        <v>0</v>
      </c>
      <c r="AK21" s="154">
        <v>0</v>
      </c>
      <c r="AL21" s="189">
        <v>0</v>
      </c>
      <c r="AM21" s="154">
        <v>0</v>
      </c>
      <c r="AN21" s="193">
        <f t="shared" si="15"/>
        <v>0</v>
      </c>
      <c r="AO21" s="193">
        <v>0</v>
      </c>
      <c r="AP21" s="193">
        <v>0</v>
      </c>
      <c r="AQ21" s="193">
        <v>0</v>
      </c>
      <c r="AR21" s="193">
        <v>0</v>
      </c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6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338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>
        <v>0</v>
      </c>
      <c r="G22" s="193">
        <v>0</v>
      </c>
      <c r="H22" s="153">
        <v>0</v>
      </c>
      <c r="I22" s="193">
        <v>0</v>
      </c>
      <c r="J22" s="153">
        <v>0</v>
      </c>
      <c r="K22" s="154">
        <v>0</v>
      </c>
      <c r="L22" s="153">
        <v>0</v>
      </c>
      <c r="M22" s="154">
        <v>0</v>
      </c>
      <c r="N22" s="153">
        <v>0</v>
      </c>
      <c r="O22" s="154">
        <v>0</v>
      </c>
      <c r="P22" s="153">
        <v>0</v>
      </c>
      <c r="Q22" s="154">
        <v>0</v>
      </c>
      <c r="R22" s="153">
        <v>0</v>
      </c>
      <c r="S22" s="154">
        <v>0</v>
      </c>
      <c r="T22" s="153">
        <v>0</v>
      </c>
      <c r="U22" s="154">
        <v>0</v>
      </c>
      <c r="V22" s="153">
        <v>0</v>
      </c>
      <c r="W22" s="154">
        <v>0</v>
      </c>
      <c r="X22" s="153">
        <v>0</v>
      </c>
      <c r="Y22" s="154">
        <v>0</v>
      </c>
      <c r="Z22" s="153">
        <v>0</v>
      </c>
      <c r="AA22" s="154">
        <v>0</v>
      </c>
      <c r="AB22" s="153">
        <v>0</v>
      </c>
      <c r="AC22" s="154">
        <v>0</v>
      </c>
      <c r="AD22" s="153">
        <v>0</v>
      </c>
      <c r="AE22" s="154">
        <v>0</v>
      </c>
      <c r="AF22" s="153">
        <v>0</v>
      </c>
      <c r="AG22" s="154">
        <v>0</v>
      </c>
      <c r="AH22" s="153">
        <v>0</v>
      </c>
      <c r="AI22" s="154">
        <v>0</v>
      </c>
      <c r="AJ22" s="153">
        <v>0</v>
      </c>
      <c r="AK22" s="154">
        <v>0</v>
      </c>
      <c r="AL22" s="189">
        <v>0</v>
      </c>
      <c r="AM22" s="154">
        <v>0</v>
      </c>
      <c r="AN22" s="193">
        <f t="shared" si="15"/>
        <v>0</v>
      </c>
      <c r="AO22" s="193">
        <v>0</v>
      </c>
      <c r="AP22" s="193">
        <v>0</v>
      </c>
      <c r="AQ22" s="193">
        <v>0</v>
      </c>
      <c r="AR22" s="193">
        <v>0</v>
      </c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6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51"/>
      <c r="B23" s="1886" t="s">
        <v>27</v>
      </c>
      <c r="C23" s="1885">
        <f t="shared" si="0"/>
        <v>29</v>
      </c>
      <c r="D23" s="1884">
        <f t="shared" si="1"/>
        <v>19</v>
      </c>
      <c r="E23" s="1848">
        <f t="shared" si="2"/>
        <v>10</v>
      </c>
      <c r="F23" s="1869">
        <f t="shared" ref="F23:AR23" si="17">SUM(F13:F22)</f>
        <v>0</v>
      </c>
      <c r="G23" s="1867">
        <f t="shared" si="17"/>
        <v>0</v>
      </c>
      <c r="H23" s="1869">
        <f t="shared" si="17"/>
        <v>0</v>
      </c>
      <c r="I23" s="1867">
        <f t="shared" si="17"/>
        <v>0</v>
      </c>
      <c r="J23" s="1869">
        <f t="shared" si="17"/>
        <v>0</v>
      </c>
      <c r="K23" s="1882">
        <f t="shared" si="17"/>
        <v>0</v>
      </c>
      <c r="L23" s="1869">
        <f t="shared" si="17"/>
        <v>1</v>
      </c>
      <c r="M23" s="1882">
        <f t="shared" si="17"/>
        <v>1</v>
      </c>
      <c r="N23" s="1869">
        <f t="shared" si="17"/>
        <v>5</v>
      </c>
      <c r="O23" s="1882">
        <f t="shared" si="17"/>
        <v>1</v>
      </c>
      <c r="P23" s="1869">
        <f t="shared" si="17"/>
        <v>5</v>
      </c>
      <c r="Q23" s="1882">
        <f t="shared" si="17"/>
        <v>0</v>
      </c>
      <c r="R23" s="1869">
        <f t="shared" si="17"/>
        <v>2</v>
      </c>
      <c r="S23" s="1882">
        <f t="shared" si="17"/>
        <v>2</v>
      </c>
      <c r="T23" s="1869">
        <f t="shared" si="17"/>
        <v>1</v>
      </c>
      <c r="U23" s="1882">
        <f t="shared" si="17"/>
        <v>1</v>
      </c>
      <c r="V23" s="1869">
        <f t="shared" si="17"/>
        <v>0</v>
      </c>
      <c r="W23" s="1882">
        <f t="shared" si="17"/>
        <v>2</v>
      </c>
      <c r="X23" s="1869">
        <f t="shared" si="17"/>
        <v>3</v>
      </c>
      <c r="Y23" s="1882">
        <f t="shared" si="17"/>
        <v>0</v>
      </c>
      <c r="Z23" s="1869">
        <f t="shared" si="17"/>
        <v>2</v>
      </c>
      <c r="AA23" s="1882">
        <f t="shared" si="17"/>
        <v>0</v>
      </c>
      <c r="AB23" s="1869">
        <f t="shared" si="17"/>
        <v>0</v>
      </c>
      <c r="AC23" s="1882">
        <f t="shared" si="17"/>
        <v>1</v>
      </c>
      <c r="AD23" s="1869">
        <f t="shared" si="17"/>
        <v>0</v>
      </c>
      <c r="AE23" s="1882">
        <f t="shared" si="17"/>
        <v>2</v>
      </c>
      <c r="AF23" s="1869">
        <f t="shared" si="17"/>
        <v>0</v>
      </c>
      <c r="AG23" s="1882">
        <f t="shared" si="17"/>
        <v>0</v>
      </c>
      <c r="AH23" s="1869">
        <f t="shared" si="17"/>
        <v>0</v>
      </c>
      <c r="AI23" s="1882">
        <f t="shared" si="17"/>
        <v>0</v>
      </c>
      <c r="AJ23" s="1869">
        <f t="shared" si="17"/>
        <v>0</v>
      </c>
      <c r="AK23" s="1882">
        <f t="shared" si="17"/>
        <v>0</v>
      </c>
      <c r="AL23" s="1883">
        <f t="shared" si="17"/>
        <v>0</v>
      </c>
      <c r="AM23" s="1882">
        <f t="shared" si="17"/>
        <v>0</v>
      </c>
      <c r="AN23" s="1867">
        <f t="shared" si="17"/>
        <v>29</v>
      </c>
      <c r="AO23" s="1867">
        <f t="shared" si="17"/>
        <v>0</v>
      </c>
      <c r="AP23" s="1867">
        <f t="shared" si="17"/>
        <v>7</v>
      </c>
      <c r="AQ23" s="1867">
        <f t="shared" si="17"/>
        <v>0</v>
      </c>
      <c r="AR23" s="1867">
        <f t="shared" si="17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6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78" t="s">
        <v>2075</v>
      </c>
      <c r="B24" s="4579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>
        <v>0</v>
      </c>
      <c r="G24" s="1870">
        <v>0</v>
      </c>
      <c r="H24" s="1847">
        <v>0</v>
      </c>
      <c r="I24" s="1870">
        <v>0</v>
      </c>
      <c r="J24" s="1847">
        <v>0</v>
      </c>
      <c r="K24" s="1844">
        <v>0</v>
      </c>
      <c r="L24" s="1847">
        <v>0</v>
      </c>
      <c r="M24" s="1844">
        <v>0</v>
      </c>
      <c r="N24" s="1847">
        <v>0</v>
      </c>
      <c r="O24" s="1844">
        <v>0</v>
      </c>
      <c r="P24" s="1847">
        <v>0</v>
      </c>
      <c r="Q24" s="1844">
        <v>0</v>
      </c>
      <c r="R24" s="1847">
        <v>0</v>
      </c>
      <c r="S24" s="1844">
        <v>0</v>
      </c>
      <c r="T24" s="1847">
        <v>0</v>
      </c>
      <c r="U24" s="1844">
        <v>0</v>
      </c>
      <c r="V24" s="1847">
        <v>0</v>
      </c>
      <c r="W24" s="1844">
        <v>0</v>
      </c>
      <c r="X24" s="1847">
        <v>0</v>
      </c>
      <c r="Y24" s="1844">
        <v>0</v>
      </c>
      <c r="Z24" s="1847">
        <v>0</v>
      </c>
      <c r="AA24" s="1844">
        <v>0</v>
      </c>
      <c r="AB24" s="1847">
        <v>0</v>
      </c>
      <c r="AC24" s="1844">
        <v>0</v>
      </c>
      <c r="AD24" s="1847">
        <v>0</v>
      </c>
      <c r="AE24" s="1844">
        <v>0</v>
      </c>
      <c r="AF24" s="1847">
        <v>0</v>
      </c>
      <c r="AG24" s="1844">
        <v>0</v>
      </c>
      <c r="AH24" s="1847">
        <v>0</v>
      </c>
      <c r="AI24" s="1844">
        <v>0</v>
      </c>
      <c r="AJ24" s="1847">
        <v>0</v>
      </c>
      <c r="AK24" s="1844">
        <v>0</v>
      </c>
      <c r="AL24" s="1846">
        <v>0</v>
      </c>
      <c r="AM24" s="1844">
        <v>0</v>
      </c>
      <c r="AN24" s="1870">
        <f t="shared" ref="AN24:AN27" si="18">C24</f>
        <v>0</v>
      </c>
      <c r="AO24" s="1870">
        <v>0</v>
      </c>
      <c r="AP24" s="1870">
        <v>0</v>
      </c>
      <c r="AQ24" s="1870">
        <v>0</v>
      </c>
      <c r="AR24" s="1870">
        <v>0</v>
      </c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6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>
        <v>0</v>
      </c>
      <c r="G25" s="830">
        <v>0</v>
      </c>
      <c r="H25" s="832">
        <v>0</v>
      </c>
      <c r="I25" s="830">
        <v>0</v>
      </c>
      <c r="J25" s="832">
        <v>0</v>
      </c>
      <c r="K25" s="1880">
        <v>0</v>
      </c>
      <c r="L25" s="832">
        <v>0</v>
      </c>
      <c r="M25" s="1880">
        <v>0</v>
      </c>
      <c r="N25" s="832">
        <v>0</v>
      </c>
      <c r="O25" s="1880">
        <v>0</v>
      </c>
      <c r="P25" s="832">
        <v>0</v>
      </c>
      <c r="Q25" s="1880">
        <v>0</v>
      </c>
      <c r="R25" s="832">
        <v>0</v>
      </c>
      <c r="S25" s="1880">
        <v>0</v>
      </c>
      <c r="T25" s="832">
        <v>0</v>
      </c>
      <c r="U25" s="1880">
        <v>0</v>
      </c>
      <c r="V25" s="832">
        <v>0</v>
      </c>
      <c r="W25" s="1880">
        <v>0</v>
      </c>
      <c r="X25" s="832">
        <v>0</v>
      </c>
      <c r="Y25" s="1880">
        <v>0</v>
      </c>
      <c r="Z25" s="832">
        <v>0</v>
      </c>
      <c r="AA25" s="1880">
        <v>0</v>
      </c>
      <c r="AB25" s="832">
        <v>0</v>
      </c>
      <c r="AC25" s="1880">
        <v>0</v>
      </c>
      <c r="AD25" s="832">
        <v>0</v>
      </c>
      <c r="AE25" s="1880">
        <v>0</v>
      </c>
      <c r="AF25" s="832">
        <v>0</v>
      </c>
      <c r="AG25" s="1880">
        <v>0</v>
      </c>
      <c r="AH25" s="832">
        <v>0</v>
      </c>
      <c r="AI25" s="1880">
        <v>0</v>
      </c>
      <c r="AJ25" s="832">
        <v>0</v>
      </c>
      <c r="AK25" s="1880">
        <v>0</v>
      </c>
      <c r="AL25" s="1411">
        <v>0</v>
      </c>
      <c r="AM25" s="1880">
        <v>0</v>
      </c>
      <c r="AN25" s="830">
        <f t="shared" si="18"/>
        <v>0</v>
      </c>
      <c r="AO25" s="830">
        <v>0</v>
      </c>
      <c r="AP25" s="830">
        <v>0</v>
      </c>
      <c r="AQ25" s="830">
        <v>0</v>
      </c>
      <c r="AR25" s="830">
        <v>0</v>
      </c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6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50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>
        <v>0</v>
      </c>
      <c r="G26" s="1796">
        <v>0</v>
      </c>
      <c r="H26" s="1797">
        <v>0</v>
      </c>
      <c r="I26" s="1796">
        <v>0</v>
      </c>
      <c r="J26" s="1797">
        <v>0</v>
      </c>
      <c r="K26" s="1832">
        <v>0</v>
      </c>
      <c r="L26" s="1797">
        <v>0</v>
      </c>
      <c r="M26" s="1832">
        <v>0</v>
      </c>
      <c r="N26" s="1797">
        <v>0</v>
      </c>
      <c r="O26" s="1832">
        <v>0</v>
      </c>
      <c r="P26" s="1797">
        <v>0</v>
      </c>
      <c r="Q26" s="1832">
        <v>0</v>
      </c>
      <c r="R26" s="1797">
        <v>0</v>
      </c>
      <c r="S26" s="1832">
        <v>0</v>
      </c>
      <c r="T26" s="1797">
        <v>0</v>
      </c>
      <c r="U26" s="1832">
        <v>0</v>
      </c>
      <c r="V26" s="1797">
        <v>0</v>
      </c>
      <c r="W26" s="1832">
        <v>0</v>
      </c>
      <c r="X26" s="1797">
        <v>0</v>
      </c>
      <c r="Y26" s="1832">
        <v>0</v>
      </c>
      <c r="Z26" s="1797">
        <v>0</v>
      </c>
      <c r="AA26" s="1832">
        <v>0</v>
      </c>
      <c r="AB26" s="1797">
        <v>0</v>
      </c>
      <c r="AC26" s="1832">
        <v>0</v>
      </c>
      <c r="AD26" s="1797">
        <v>0</v>
      </c>
      <c r="AE26" s="1832">
        <v>0</v>
      </c>
      <c r="AF26" s="1797">
        <v>0</v>
      </c>
      <c r="AG26" s="1832">
        <v>0</v>
      </c>
      <c r="AH26" s="1797">
        <v>0</v>
      </c>
      <c r="AI26" s="1832">
        <v>0</v>
      </c>
      <c r="AJ26" s="1797">
        <v>0</v>
      </c>
      <c r="AK26" s="1832">
        <v>0</v>
      </c>
      <c r="AL26" s="1837">
        <v>0</v>
      </c>
      <c r="AM26" s="1832">
        <v>0</v>
      </c>
      <c r="AN26" s="1796">
        <f t="shared" si="18"/>
        <v>0</v>
      </c>
      <c r="AO26" s="1796">
        <v>0</v>
      </c>
      <c r="AP26" s="1796">
        <v>0</v>
      </c>
      <c r="AQ26" s="1796">
        <v>0</v>
      </c>
      <c r="AR26" s="1796">
        <v>0</v>
      </c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6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51"/>
      <c r="B27" s="1879" t="s">
        <v>2145</v>
      </c>
      <c r="C27" s="1767">
        <f t="shared" si="0"/>
        <v>2</v>
      </c>
      <c r="D27" s="1766">
        <f t="shared" si="1"/>
        <v>0</v>
      </c>
      <c r="E27" s="1031">
        <f t="shared" si="2"/>
        <v>2</v>
      </c>
      <c r="F27" s="140">
        <v>0</v>
      </c>
      <c r="G27" s="493">
        <v>0</v>
      </c>
      <c r="H27" s="140">
        <v>0</v>
      </c>
      <c r="I27" s="116">
        <v>0</v>
      </c>
      <c r="J27" s="140">
        <v>0</v>
      </c>
      <c r="K27" s="116">
        <v>0</v>
      </c>
      <c r="L27" s="140">
        <v>0</v>
      </c>
      <c r="M27" s="116">
        <v>0</v>
      </c>
      <c r="N27" s="140">
        <v>0</v>
      </c>
      <c r="O27" s="142">
        <v>0</v>
      </c>
      <c r="P27" s="140">
        <v>0</v>
      </c>
      <c r="Q27" s="493">
        <v>0</v>
      </c>
      <c r="R27" s="683">
        <v>0</v>
      </c>
      <c r="S27" s="116">
        <v>0</v>
      </c>
      <c r="T27" s="140">
        <v>0</v>
      </c>
      <c r="U27" s="116">
        <v>1</v>
      </c>
      <c r="V27" s="140">
        <v>0</v>
      </c>
      <c r="W27" s="116">
        <v>1</v>
      </c>
      <c r="X27" s="140">
        <v>0</v>
      </c>
      <c r="Y27" s="493">
        <v>0</v>
      </c>
      <c r="Z27" s="140">
        <v>0</v>
      </c>
      <c r="AA27" s="493">
        <v>0</v>
      </c>
      <c r="AB27" s="140">
        <v>0</v>
      </c>
      <c r="AC27" s="116">
        <v>0</v>
      </c>
      <c r="AD27" s="140">
        <v>0</v>
      </c>
      <c r="AE27" s="493">
        <v>0</v>
      </c>
      <c r="AF27" s="140">
        <v>0</v>
      </c>
      <c r="AG27" s="493">
        <v>0</v>
      </c>
      <c r="AH27" s="140">
        <v>0</v>
      </c>
      <c r="AI27" s="116">
        <v>0</v>
      </c>
      <c r="AJ27" s="140">
        <v>0</v>
      </c>
      <c r="AK27" s="116">
        <v>0</v>
      </c>
      <c r="AL27" s="186">
        <v>0</v>
      </c>
      <c r="AM27" s="116">
        <v>0</v>
      </c>
      <c r="AN27" s="142">
        <f t="shared" si="18"/>
        <v>2</v>
      </c>
      <c r="AO27" s="142">
        <v>0</v>
      </c>
      <c r="AP27" s="142">
        <v>0</v>
      </c>
      <c r="AQ27" s="142">
        <v>0</v>
      </c>
      <c r="AR27" s="142">
        <v>0</v>
      </c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6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50" t="s">
        <v>46</v>
      </c>
      <c r="B29" s="4150" t="s">
        <v>2171</v>
      </c>
      <c r="C29" s="4573" t="s">
        <v>2170</v>
      </c>
      <c r="D29" s="4574"/>
      <c r="E29" s="4573" t="s">
        <v>2165</v>
      </c>
      <c r="F29" s="4542"/>
      <c r="G29" s="4574"/>
      <c r="H29" s="4573" t="s">
        <v>83</v>
      </c>
      <c r="I29" s="4574"/>
      <c r="J29" s="4573" t="s">
        <v>84</v>
      </c>
      <c r="K29" s="4574"/>
      <c r="L29" s="4573" t="s">
        <v>85</v>
      </c>
      <c r="M29" s="4574"/>
      <c r="N29" s="4573" t="s">
        <v>79</v>
      </c>
      <c r="O29" s="4574"/>
      <c r="P29" s="4573" t="s">
        <v>6</v>
      </c>
      <c r="Q29" s="4574"/>
      <c r="R29" s="4575" t="s">
        <v>7</v>
      </c>
      <c r="S29" s="4184"/>
      <c r="T29" s="4183" t="s">
        <v>8</v>
      </c>
      <c r="U29" s="4183"/>
      <c r="V29" s="4575" t="s">
        <v>9</v>
      </c>
      <c r="W29" s="4184"/>
      <c r="X29" s="4575" t="s">
        <v>10</v>
      </c>
      <c r="Y29" s="4184"/>
      <c r="Z29" s="4575" t="s">
        <v>11</v>
      </c>
      <c r="AA29" s="4184"/>
      <c r="AB29" s="4575" t="s">
        <v>12</v>
      </c>
      <c r="AC29" s="4184"/>
      <c r="AD29" s="4575" t="s">
        <v>13</v>
      </c>
      <c r="AE29" s="4184"/>
      <c r="AF29" s="4575" t="s">
        <v>14</v>
      </c>
      <c r="AG29" s="4184"/>
      <c r="AH29" s="4575" t="s">
        <v>15</v>
      </c>
      <c r="AI29" s="4184"/>
      <c r="AJ29" s="4575" t="s">
        <v>16</v>
      </c>
      <c r="AK29" s="4184"/>
      <c r="AL29" s="4575" t="s">
        <v>17</v>
      </c>
      <c r="AM29" s="4184"/>
      <c r="AN29" s="4575" t="s">
        <v>18</v>
      </c>
      <c r="AO29" s="4184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51"/>
      <c r="B30" s="4151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1</v>
      </c>
      <c r="C31" s="1870">
        <v>0</v>
      </c>
      <c r="D31" s="1870">
        <v>1</v>
      </c>
      <c r="E31" s="1869">
        <f>SUM(F31+G31)</f>
        <v>1</v>
      </c>
      <c r="F31" s="1868">
        <f>SUM(H31+J31+L31+N31+P31+R31+T31+V31+X31+Z31+AB31+AD31+AF31+AH31+AJ31+AL31+AN31)</f>
        <v>0</v>
      </c>
      <c r="G31" s="1867">
        <f>SUM(I31+K31+M31+O31+Q31+S31+U31+W31+Y31+AA31+AC31+AE31+AG31+AI31+AK31+AM31+AO31)</f>
        <v>1</v>
      </c>
      <c r="H31" s="140">
        <v>0</v>
      </c>
      <c r="I31" s="493">
        <v>0</v>
      </c>
      <c r="J31" s="140">
        <v>0</v>
      </c>
      <c r="K31" s="116">
        <v>0</v>
      </c>
      <c r="L31" s="140">
        <v>0</v>
      </c>
      <c r="M31" s="116">
        <v>0</v>
      </c>
      <c r="N31" s="140">
        <v>0</v>
      </c>
      <c r="O31" s="116">
        <v>0</v>
      </c>
      <c r="P31" s="140">
        <v>0</v>
      </c>
      <c r="Q31" s="142">
        <v>0</v>
      </c>
      <c r="R31" s="140">
        <v>0</v>
      </c>
      <c r="S31" s="493">
        <v>0</v>
      </c>
      <c r="T31" s="683">
        <v>0</v>
      </c>
      <c r="U31" s="116">
        <v>0</v>
      </c>
      <c r="V31" s="140">
        <v>0</v>
      </c>
      <c r="W31" s="116">
        <v>0</v>
      </c>
      <c r="X31" s="140">
        <v>0</v>
      </c>
      <c r="Y31" s="116">
        <v>0</v>
      </c>
      <c r="Z31" s="140">
        <v>0</v>
      </c>
      <c r="AA31" s="493">
        <v>0</v>
      </c>
      <c r="AB31" s="140">
        <v>0</v>
      </c>
      <c r="AC31" s="493">
        <v>0</v>
      </c>
      <c r="AD31" s="140">
        <v>0</v>
      </c>
      <c r="AE31" s="116">
        <v>0</v>
      </c>
      <c r="AF31" s="140">
        <v>0</v>
      </c>
      <c r="AG31" s="493">
        <v>0</v>
      </c>
      <c r="AH31" s="140">
        <v>0</v>
      </c>
      <c r="AI31" s="493">
        <v>0</v>
      </c>
      <c r="AJ31" s="140">
        <v>0</v>
      </c>
      <c r="AK31" s="116">
        <v>0</v>
      </c>
      <c r="AL31" s="140">
        <v>0</v>
      </c>
      <c r="AM31" s="116">
        <v>1</v>
      </c>
      <c r="AN31" s="186">
        <v>0</v>
      </c>
      <c r="AO31" s="116">
        <v>0</v>
      </c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50" t="s">
        <v>46</v>
      </c>
      <c r="B33" s="4150" t="s">
        <v>2166</v>
      </c>
      <c r="C33" s="4573" t="s">
        <v>2165</v>
      </c>
      <c r="D33" s="4542"/>
      <c r="E33" s="4574"/>
      <c r="F33" s="4573" t="s">
        <v>2164</v>
      </c>
      <c r="G33" s="4542"/>
      <c r="H33" s="4542"/>
      <c r="I33" s="4542"/>
      <c r="J33" s="4574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51"/>
      <c r="B34" s="4151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>
        <v>0</v>
      </c>
      <c r="C35" s="3922">
        <f>SUM(D35+E35)</f>
        <v>0</v>
      </c>
      <c r="D35" s="117">
        <v>0</v>
      </c>
      <c r="E35" s="493">
        <v>0</v>
      </c>
      <c r="F35" s="4098">
        <v>0</v>
      </c>
      <c r="G35" s="493">
        <v>0</v>
      </c>
      <c r="H35" s="2701">
        <v>0</v>
      </c>
      <c r="I35" s="2698">
        <v>0</v>
      </c>
      <c r="J35" s="98">
        <v>0</v>
      </c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4" t="s">
        <v>46</v>
      </c>
      <c r="B37" s="4150" t="s">
        <v>0</v>
      </c>
      <c r="C37" s="4150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5"/>
      <c r="B38" s="4151"/>
      <c r="C38" s="4151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50" t="s">
        <v>2156</v>
      </c>
      <c r="B39" s="1863" t="s">
        <v>2145</v>
      </c>
      <c r="C39" s="833">
        <v>0</v>
      </c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51"/>
      <c r="B40" s="3103" t="s">
        <v>95</v>
      </c>
      <c r="C40" s="138">
        <v>0</v>
      </c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50" t="s">
        <v>2155</v>
      </c>
      <c r="B41" s="1863" t="s">
        <v>2145</v>
      </c>
      <c r="C41" s="833">
        <v>0</v>
      </c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51"/>
      <c r="B42" s="3104" t="s">
        <v>95</v>
      </c>
      <c r="C42" s="98">
        <v>0</v>
      </c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83" t="s">
        <v>52</v>
      </c>
      <c r="B44" s="4584"/>
      <c r="C44" s="4591" t="s">
        <v>94</v>
      </c>
      <c r="D44" s="4589"/>
      <c r="E44" s="4532"/>
      <c r="F44" s="4573" t="s">
        <v>92</v>
      </c>
      <c r="G44" s="4542"/>
      <c r="H44" s="4542"/>
      <c r="I44" s="4542"/>
      <c r="J44" s="4542"/>
      <c r="K44" s="4542"/>
      <c r="L44" s="4542"/>
      <c r="M44" s="4542"/>
      <c r="N44" s="4542"/>
      <c r="O44" s="4542"/>
      <c r="P44" s="4542"/>
      <c r="Q44" s="4542"/>
      <c r="R44" s="4542"/>
      <c r="S44" s="4542"/>
      <c r="T44" s="4542"/>
      <c r="U44" s="4542"/>
      <c r="V44" s="4542"/>
      <c r="W44" s="4542"/>
      <c r="X44" s="4542"/>
      <c r="Y44" s="4542"/>
      <c r="Z44" s="4542"/>
      <c r="AA44" s="4542"/>
      <c r="AB44" s="4542"/>
      <c r="AC44" s="4542"/>
      <c r="AD44" s="4542"/>
      <c r="AE44" s="4542"/>
      <c r="AF44" s="4542"/>
      <c r="AG44" s="4542"/>
      <c r="AH44" s="4542"/>
      <c r="AI44" s="4542"/>
      <c r="AJ44" s="4542"/>
      <c r="AK44" s="4542"/>
      <c r="AL44" s="4542"/>
      <c r="AM44" s="4574"/>
      <c r="AN44" s="4174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85"/>
      <c r="B45" s="4586"/>
      <c r="C45" s="4592"/>
      <c r="D45" s="4590"/>
      <c r="E45" s="4534"/>
      <c r="F45" s="4573" t="s">
        <v>83</v>
      </c>
      <c r="G45" s="4574"/>
      <c r="H45" s="4542" t="s">
        <v>84</v>
      </c>
      <c r="I45" s="4574"/>
      <c r="J45" s="4580" t="s">
        <v>85</v>
      </c>
      <c r="K45" s="4581"/>
      <c r="L45" s="4573" t="s">
        <v>79</v>
      </c>
      <c r="M45" s="4574"/>
      <c r="N45" s="4573" t="s">
        <v>6</v>
      </c>
      <c r="O45" s="4574"/>
      <c r="P45" s="4575" t="s">
        <v>7</v>
      </c>
      <c r="Q45" s="4184"/>
      <c r="R45" s="4575" t="s">
        <v>8</v>
      </c>
      <c r="S45" s="4184"/>
      <c r="T45" s="4575" t="s">
        <v>9</v>
      </c>
      <c r="U45" s="4184"/>
      <c r="V45" s="4575" t="s">
        <v>10</v>
      </c>
      <c r="W45" s="4184"/>
      <c r="X45" s="4575" t="s">
        <v>11</v>
      </c>
      <c r="Y45" s="4184"/>
      <c r="Z45" s="4575" t="s">
        <v>12</v>
      </c>
      <c r="AA45" s="4184"/>
      <c r="AB45" s="4575" t="s">
        <v>13</v>
      </c>
      <c r="AC45" s="4184"/>
      <c r="AD45" s="4575" t="s">
        <v>14</v>
      </c>
      <c r="AE45" s="4184"/>
      <c r="AF45" s="4575" t="s">
        <v>15</v>
      </c>
      <c r="AG45" s="4184"/>
      <c r="AH45" s="4575" t="s">
        <v>16</v>
      </c>
      <c r="AI45" s="4184"/>
      <c r="AJ45" s="4575" t="s">
        <v>17</v>
      </c>
      <c r="AK45" s="4184"/>
      <c r="AL45" s="4183" t="s">
        <v>18</v>
      </c>
      <c r="AM45" s="4184"/>
      <c r="AN45" s="4179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587"/>
      <c r="B46" s="4588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76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595" t="s">
        <v>2152</v>
      </c>
      <c r="B49" s="4595"/>
      <c r="C49" s="4595"/>
      <c r="D49" s="4595"/>
      <c r="E49" s="4595"/>
      <c r="F49" s="4595"/>
      <c r="G49" s="4595"/>
      <c r="H49" s="4595"/>
      <c r="I49" s="4595"/>
      <c r="J49" s="4595"/>
      <c r="K49" s="4595"/>
      <c r="L49" s="4595"/>
      <c r="M49" s="4595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83" t="s">
        <v>46</v>
      </c>
      <c r="B50" s="4584"/>
      <c r="C50" s="4589" t="s">
        <v>94</v>
      </c>
      <c r="D50" s="4589"/>
      <c r="E50" s="4532"/>
      <c r="F50" s="4580" t="s">
        <v>92</v>
      </c>
      <c r="G50" s="4593"/>
      <c r="H50" s="4593"/>
      <c r="I50" s="4593"/>
      <c r="J50" s="4593"/>
      <c r="K50" s="4593"/>
      <c r="L50" s="4593"/>
      <c r="M50" s="4593"/>
      <c r="N50" s="4593"/>
      <c r="O50" s="4593"/>
      <c r="P50" s="4593"/>
      <c r="Q50" s="4593"/>
      <c r="R50" s="4593"/>
      <c r="S50" s="4593"/>
      <c r="T50" s="4593"/>
      <c r="U50" s="4593"/>
      <c r="V50" s="4593"/>
      <c r="W50" s="4593"/>
      <c r="X50" s="4593"/>
      <c r="Y50" s="4593"/>
      <c r="Z50" s="4593"/>
      <c r="AA50" s="4593"/>
      <c r="AB50" s="4593"/>
      <c r="AC50" s="4593"/>
      <c r="AD50" s="4593"/>
      <c r="AE50" s="4593"/>
      <c r="AF50" s="4593"/>
      <c r="AG50" s="4593"/>
      <c r="AH50" s="4593"/>
      <c r="AI50" s="4593"/>
      <c r="AJ50" s="4593"/>
      <c r="AK50" s="4593"/>
      <c r="AL50" s="4593"/>
      <c r="AM50" s="4581"/>
      <c r="AN50" s="4174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85"/>
      <c r="B51" s="4586"/>
      <c r="C51" s="4590"/>
      <c r="D51" s="4590"/>
      <c r="E51" s="4534"/>
      <c r="F51" s="4594" t="s">
        <v>83</v>
      </c>
      <c r="G51" s="4594"/>
      <c r="H51" s="4573" t="s">
        <v>84</v>
      </c>
      <c r="I51" s="4574"/>
      <c r="J51" s="4580" t="s">
        <v>85</v>
      </c>
      <c r="K51" s="4581"/>
      <c r="L51" s="4573" t="s">
        <v>79</v>
      </c>
      <c r="M51" s="4574"/>
      <c r="N51" s="4573" t="s">
        <v>6</v>
      </c>
      <c r="O51" s="4574"/>
      <c r="P51" s="4575" t="s">
        <v>7</v>
      </c>
      <c r="Q51" s="4184"/>
      <c r="R51" s="4575" t="s">
        <v>8</v>
      </c>
      <c r="S51" s="4184"/>
      <c r="T51" s="4575" t="s">
        <v>9</v>
      </c>
      <c r="U51" s="4184"/>
      <c r="V51" s="4575" t="s">
        <v>10</v>
      </c>
      <c r="W51" s="4184"/>
      <c r="X51" s="4575" t="s">
        <v>11</v>
      </c>
      <c r="Y51" s="4184"/>
      <c r="Z51" s="4575" t="s">
        <v>12</v>
      </c>
      <c r="AA51" s="4184"/>
      <c r="AB51" s="4575" t="s">
        <v>13</v>
      </c>
      <c r="AC51" s="4184"/>
      <c r="AD51" s="4575" t="s">
        <v>14</v>
      </c>
      <c r="AE51" s="4184"/>
      <c r="AF51" s="4575" t="s">
        <v>15</v>
      </c>
      <c r="AG51" s="4184"/>
      <c r="AH51" s="4575" t="s">
        <v>16</v>
      </c>
      <c r="AI51" s="4184"/>
      <c r="AJ51" s="4575" t="s">
        <v>17</v>
      </c>
      <c r="AK51" s="4184"/>
      <c r="AL51" s="4575" t="s">
        <v>18</v>
      </c>
      <c r="AM51" s="4184"/>
      <c r="AN51" s="417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587"/>
      <c r="B52" s="4588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76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12" t="s">
        <v>2151</v>
      </c>
      <c r="B53" s="1799" t="s">
        <v>22</v>
      </c>
      <c r="C53" s="1775">
        <f t="shared" ref="C53:C74" si="19">SUM(D53+E53)</f>
        <v>0</v>
      </c>
      <c r="D53" s="1774">
        <f t="shared" ref="D53:E58" si="20">SUM(H53+J53+L53+N53+P53+R53+T53+V53+X53+Z53+AB53+AD53+AF53+AH53+AJ53+AL53)</f>
        <v>0</v>
      </c>
      <c r="E53" s="1773">
        <f t="shared" si="20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21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2">IF(CG53=1,"* El número de Beneficiarios NO DEBE ser mayor que el total. ","")</f>
        <v/>
      </c>
      <c r="CB53" s="3703" t="str">
        <f t="shared" ref="CB53:CB74" si="23">IF(CH53=1,"* No olvide digitar la columna Beneficiarios. ","")</f>
        <v/>
      </c>
      <c r="CG53" s="3420">
        <f t="shared" ref="CG53:CG74" si="24">IF(C53&lt;AN53,1,0)</f>
        <v>0</v>
      </c>
      <c r="CH53" s="3420">
        <f t="shared" ref="CH53:CH74" si="25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2"/>
      <c r="B54" s="3181" t="s">
        <v>2145</v>
      </c>
      <c r="C54" s="303">
        <f t="shared" si="19"/>
        <v>0</v>
      </c>
      <c r="D54" s="1193">
        <f t="shared" si="20"/>
        <v>0</v>
      </c>
      <c r="E54" s="185">
        <f t="shared" si="20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21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2"/>
        <v/>
      </c>
      <c r="CB54" s="3703" t="str">
        <f t="shared" si="23"/>
        <v/>
      </c>
      <c r="CG54" s="3420">
        <f t="shared" si="24"/>
        <v>0</v>
      </c>
      <c r="CH54" s="3420">
        <f t="shared" si="25"/>
        <v>0</v>
      </c>
      <c r="CI54" s="3412"/>
      <c r="CJ54" s="3412"/>
      <c r="CK54" s="3412"/>
      <c r="CL54" s="3412"/>
    </row>
    <row r="55" spans="1:90" ht="16.350000000000001" customHeight="1" x14ac:dyDescent="0.2">
      <c r="A55" s="4582"/>
      <c r="B55" s="3181" t="s">
        <v>66</v>
      </c>
      <c r="C55" s="303">
        <f t="shared" si="19"/>
        <v>0</v>
      </c>
      <c r="D55" s="1193">
        <f t="shared" si="20"/>
        <v>0</v>
      </c>
      <c r="E55" s="185">
        <f t="shared" si="20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21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2"/>
        <v/>
      </c>
      <c r="CB55" s="3703" t="str">
        <f t="shared" si="23"/>
        <v/>
      </c>
      <c r="CG55" s="3420">
        <f t="shared" si="24"/>
        <v>0</v>
      </c>
      <c r="CH55" s="3420">
        <f t="shared" si="25"/>
        <v>0</v>
      </c>
      <c r="CI55" s="3412"/>
      <c r="CJ55" s="3412"/>
      <c r="CK55" s="3412"/>
      <c r="CL55" s="3412"/>
    </row>
    <row r="56" spans="1:90" ht="16.350000000000001" customHeight="1" x14ac:dyDescent="0.2">
      <c r="A56" s="4582"/>
      <c r="B56" s="3181" t="s">
        <v>2144</v>
      </c>
      <c r="C56" s="303">
        <f t="shared" si="19"/>
        <v>0</v>
      </c>
      <c r="D56" s="1193">
        <f t="shared" si="20"/>
        <v>0</v>
      </c>
      <c r="E56" s="185">
        <f t="shared" si="20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21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2"/>
        <v/>
      </c>
      <c r="CB56" s="3703" t="str">
        <f t="shared" si="23"/>
        <v/>
      </c>
      <c r="CG56" s="3420">
        <f t="shared" si="24"/>
        <v>0</v>
      </c>
      <c r="CH56" s="3420">
        <f t="shared" si="25"/>
        <v>0</v>
      </c>
      <c r="CI56" s="3412"/>
      <c r="CJ56" s="3412"/>
      <c r="CK56" s="3412"/>
      <c r="CL56" s="3412"/>
    </row>
    <row r="57" spans="1:90" ht="16.350000000000001" customHeight="1" x14ac:dyDescent="0.2">
      <c r="A57" s="4582"/>
      <c r="B57" s="3181" t="s">
        <v>69</v>
      </c>
      <c r="C57" s="303">
        <f t="shared" si="19"/>
        <v>0</v>
      </c>
      <c r="D57" s="1193">
        <f t="shared" si="20"/>
        <v>0</v>
      </c>
      <c r="E57" s="185">
        <f t="shared" si="20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21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2"/>
        <v/>
      </c>
      <c r="CB57" s="3703" t="str">
        <f t="shared" si="23"/>
        <v/>
      </c>
      <c r="CG57" s="3420">
        <f t="shared" si="24"/>
        <v>0</v>
      </c>
      <c r="CH57" s="3420">
        <f t="shared" si="25"/>
        <v>0</v>
      </c>
      <c r="CI57" s="3412"/>
      <c r="CJ57" s="3412"/>
      <c r="CK57" s="3412"/>
      <c r="CL57" s="3412"/>
    </row>
    <row r="58" spans="1:90" ht="16.350000000000001" customHeight="1" x14ac:dyDescent="0.2">
      <c r="A58" s="4511"/>
      <c r="B58" s="3182" t="s">
        <v>70</v>
      </c>
      <c r="C58" s="929">
        <f t="shared" si="19"/>
        <v>0</v>
      </c>
      <c r="D58" s="928">
        <f t="shared" si="20"/>
        <v>0</v>
      </c>
      <c r="E58" s="177">
        <f t="shared" si="20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21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2"/>
        <v/>
      </c>
      <c r="CB58" s="3703" t="str">
        <f t="shared" si="23"/>
        <v/>
      </c>
      <c r="CG58" s="3420">
        <f t="shared" si="24"/>
        <v>0</v>
      </c>
      <c r="CH58" s="3420">
        <f t="shared" si="25"/>
        <v>0</v>
      </c>
      <c r="CI58" s="3412"/>
      <c r="CJ58" s="3412"/>
      <c r="CK58" s="3412"/>
      <c r="CL58" s="3412"/>
    </row>
    <row r="59" spans="1:90" ht="16.350000000000001" customHeight="1" x14ac:dyDescent="0.2">
      <c r="A59" s="4512" t="s">
        <v>2150</v>
      </c>
      <c r="B59" s="1799" t="s">
        <v>66</v>
      </c>
      <c r="C59" s="1775">
        <f t="shared" si="19"/>
        <v>0</v>
      </c>
      <c r="D59" s="1774">
        <f t="shared" ref="D59:E64" si="26">SUM(J59+L59+N59)</f>
        <v>0</v>
      </c>
      <c r="E59" s="1773">
        <f t="shared" si="26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21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2"/>
        <v/>
      </c>
      <c r="CB59" s="3703" t="str">
        <f t="shared" si="23"/>
        <v/>
      </c>
      <c r="CG59" s="3420">
        <f t="shared" si="24"/>
        <v>0</v>
      </c>
      <c r="CH59" s="3420">
        <f t="shared" si="25"/>
        <v>0</v>
      </c>
      <c r="CI59" s="3412"/>
      <c r="CJ59" s="3412"/>
      <c r="CK59" s="3412"/>
      <c r="CL59" s="3412"/>
    </row>
    <row r="60" spans="1:90" ht="16.350000000000001" customHeight="1" x14ac:dyDescent="0.2">
      <c r="A60" s="4511"/>
      <c r="B60" s="3182" t="s">
        <v>69</v>
      </c>
      <c r="C60" s="929">
        <f t="shared" si="19"/>
        <v>0</v>
      </c>
      <c r="D60" s="928">
        <f t="shared" si="26"/>
        <v>0</v>
      </c>
      <c r="E60" s="177">
        <f t="shared" si="26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21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2"/>
        <v/>
      </c>
      <c r="CB60" s="3703" t="str">
        <f t="shared" si="23"/>
        <v/>
      </c>
      <c r="CG60" s="3420">
        <f t="shared" si="24"/>
        <v>0</v>
      </c>
      <c r="CH60" s="3420">
        <f t="shared" si="25"/>
        <v>0</v>
      </c>
      <c r="CI60" s="3412"/>
      <c r="CJ60" s="3412"/>
      <c r="CK60" s="3412"/>
      <c r="CL60" s="3412"/>
    </row>
    <row r="61" spans="1:90" ht="16.350000000000001" customHeight="1" x14ac:dyDescent="0.2">
      <c r="A61" s="4512" t="s">
        <v>2149</v>
      </c>
      <c r="B61" s="1799" t="s">
        <v>22</v>
      </c>
      <c r="C61" s="1775">
        <f t="shared" si="19"/>
        <v>0</v>
      </c>
      <c r="D61" s="1774">
        <f t="shared" si="26"/>
        <v>0</v>
      </c>
      <c r="E61" s="1773">
        <f t="shared" si="26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21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2"/>
        <v/>
      </c>
      <c r="CB61" s="3703" t="str">
        <f t="shared" si="23"/>
        <v/>
      </c>
      <c r="CG61" s="3420">
        <f t="shared" si="24"/>
        <v>0</v>
      </c>
      <c r="CH61" s="3420">
        <f t="shared" si="25"/>
        <v>0</v>
      </c>
      <c r="CI61" s="3412"/>
      <c r="CJ61" s="3412"/>
      <c r="CK61" s="3412"/>
      <c r="CL61" s="3412"/>
    </row>
    <row r="62" spans="1:90" ht="16.350000000000001" customHeight="1" x14ac:dyDescent="0.2">
      <c r="A62" s="4582"/>
      <c r="B62" s="3181" t="s">
        <v>2145</v>
      </c>
      <c r="C62" s="303">
        <f t="shared" si="19"/>
        <v>0</v>
      </c>
      <c r="D62" s="1193">
        <f t="shared" si="26"/>
        <v>0</v>
      </c>
      <c r="E62" s="185">
        <f t="shared" si="26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21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2"/>
        <v/>
      </c>
      <c r="CB62" s="3703" t="str">
        <f t="shared" si="23"/>
        <v/>
      </c>
      <c r="CG62" s="3420">
        <f t="shared" si="24"/>
        <v>0</v>
      </c>
      <c r="CH62" s="3420">
        <f t="shared" si="25"/>
        <v>0</v>
      </c>
      <c r="CI62" s="3412"/>
      <c r="CJ62" s="3412"/>
      <c r="CK62" s="3412"/>
      <c r="CL62" s="3412"/>
    </row>
    <row r="63" spans="1:90" ht="16.350000000000001" customHeight="1" x14ac:dyDescent="0.2">
      <c r="A63" s="4582"/>
      <c r="B63" s="3181" t="s">
        <v>66</v>
      </c>
      <c r="C63" s="303">
        <f t="shared" si="19"/>
        <v>0</v>
      </c>
      <c r="D63" s="1193">
        <f t="shared" si="26"/>
        <v>0</v>
      </c>
      <c r="E63" s="185">
        <f t="shared" si="26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21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2"/>
        <v/>
      </c>
      <c r="CB63" s="3703" t="str">
        <f t="shared" si="23"/>
        <v/>
      </c>
      <c r="CG63" s="3420">
        <f t="shared" si="24"/>
        <v>0</v>
      </c>
      <c r="CH63" s="3420">
        <f t="shared" si="25"/>
        <v>0</v>
      </c>
      <c r="CI63" s="3412"/>
      <c r="CJ63" s="3412"/>
      <c r="CK63" s="3412"/>
      <c r="CL63" s="3412"/>
    </row>
    <row r="64" spans="1:90" ht="16.350000000000001" customHeight="1" x14ac:dyDescent="0.2">
      <c r="A64" s="4511"/>
      <c r="B64" s="3182" t="s">
        <v>69</v>
      </c>
      <c r="C64" s="929">
        <f t="shared" si="19"/>
        <v>0</v>
      </c>
      <c r="D64" s="928">
        <f t="shared" si="26"/>
        <v>0</v>
      </c>
      <c r="E64" s="177">
        <f t="shared" si="26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21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2"/>
        <v/>
      </c>
      <c r="CB64" s="3703" t="str">
        <f t="shared" si="23"/>
        <v/>
      </c>
      <c r="CG64" s="3420">
        <f t="shared" si="24"/>
        <v>0</v>
      </c>
      <c r="CH64" s="3420">
        <f t="shared" si="25"/>
        <v>0</v>
      </c>
      <c r="CI64" s="3412"/>
      <c r="CJ64" s="3412"/>
      <c r="CK64" s="3412"/>
      <c r="CL64" s="3412"/>
    </row>
    <row r="65" spans="1:90" ht="16.350000000000001" customHeight="1" x14ac:dyDescent="0.2">
      <c r="A65" s="4512" t="s">
        <v>2148</v>
      </c>
      <c r="B65" s="1799" t="s">
        <v>22</v>
      </c>
      <c r="C65" s="1775">
        <f t="shared" si="19"/>
        <v>0</v>
      </c>
      <c r="D65" s="1774">
        <f t="shared" ref="D65:D74" si="27">SUM(J65+L65+N65+P65+R65+T65+V65+X65+Z65+AB65+AD65+AF65+AH65+AJ65+AL65)</f>
        <v>0</v>
      </c>
      <c r="E65" s="1773">
        <f t="shared" ref="E65:E74" si="28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21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2"/>
        <v/>
      </c>
      <c r="CB65" s="3703" t="str">
        <f t="shared" si="23"/>
        <v/>
      </c>
      <c r="CG65" s="3420">
        <f t="shared" si="24"/>
        <v>0</v>
      </c>
      <c r="CH65" s="3420">
        <f t="shared" si="25"/>
        <v>0</v>
      </c>
      <c r="CI65" s="3412"/>
      <c r="CJ65" s="3412"/>
      <c r="CK65" s="3412"/>
      <c r="CL65" s="3412"/>
    </row>
    <row r="66" spans="1:90" ht="16.350000000000001" customHeight="1" x14ac:dyDescent="0.2">
      <c r="A66" s="4511"/>
      <c r="B66" s="3181" t="s">
        <v>2145</v>
      </c>
      <c r="C66" s="1218">
        <f t="shared" si="19"/>
        <v>0</v>
      </c>
      <c r="D66" s="1260">
        <f t="shared" si="27"/>
        <v>0</v>
      </c>
      <c r="E66" s="177">
        <f t="shared" si="28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21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2"/>
        <v/>
      </c>
      <c r="CB66" s="3703" t="str">
        <f t="shared" si="23"/>
        <v/>
      </c>
      <c r="CG66" s="3420">
        <f t="shared" si="24"/>
        <v>0</v>
      </c>
      <c r="CH66" s="3420">
        <f t="shared" si="25"/>
        <v>0</v>
      </c>
      <c r="CI66" s="3412"/>
      <c r="CJ66" s="3412"/>
      <c r="CK66" s="3412"/>
      <c r="CL66" s="3412"/>
    </row>
    <row r="67" spans="1:90" ht="16.350000000000001" customHeight="1" x14ac:dyDescent="0.2">
      <c r="A67" s="4512" t="s">
        <v>2147</v>
      </c>
      <c r="B67" s="1799" t="s">
        <v>22</v>
      </c>
      <c r="C67" s="1775">
        <f t="shared" si="19"/>
        <v>0</v>
      </c>
      <c r="D67" s="1774">
        <f t="shared" si="27"/>
        <v>0</v>
      </c>
      <c r="E67" s="1773">
        <f t="shared" si="28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21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2"/>
        <v/>
      </c>
      <c r="CB67" s="3703" t="str">
        <f t="shared" si="23"/>
        <v/>
      </c>
      <c r="CG67" s="3420">
        <f t="shared" si="24"/>
        <v>0</v>
      </c>
      <c r="CH67" s="3420">
        <f t="shared" si="25"/>
        <v>0</v>
      </c>
      <c r="CI67" s="3412"/>
      <c r="CJ67" s="3412"/>
      <c r="CK67" s="3412"/>
      <c r="CL67" s="3412"/>
    </row>
    <row r="68" spans="1:90" ht="16.350000000000001" customHeight="1" x14ac:dyDescent="0.2">
      <c r="A68" s="4511"/>
      <c r="B68" s="3182" t="s">
        <v>2145</v>
      </c>
      <c r="C68" s="929">
        <f t="shared" si="19"/>
        <v>0</v>
      </c>
      <c r="D68" s="928">
        <f t="shared" si="27"/>
        <v>0</v>
      </c>
      <c r="E68" s="177">
        <f t="shared" si="28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21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2"/>
        <v/>
      </c>
      <c r="CB68" s="3703" t="str">
        <f t="shared" si="23"/>
        <v/>
      </c>
      <c r="CG68" s="3420">
        <f t="shared" si="24"/>
        <v>0</v>
      </c>
      <c r="CH68" s="3420">
        <f t="shared" si="25"/>
        <v>0</v>
      </c>
      <c r="CI68" s="3412"/>
      <c r="CJ68" s="3412"/>
      <c r="CK68" s="3412"/>
      <c r="CL68" s="3412"/>
    </row>
    <row r="69" spans="1:90" ht="16.350000000000001" customHeight="1" x14ac:dyDescent="0.2">
      <c r="A69" s="4512" t="s">
        <v>2146</v>
      </c>
      <c r="B69" s="1799" t="s">
        <v>22</v>
      </c>
      <c r="C69" s="1775">
        <f t="shared" si="19"/>
        <v>0</v>
      </c>
      <c r="D69" s="1774">
        <f t="shared" si="27"/>
        <v>0</v>
      </c>
      <c r="E69" s="1773">
        <f t="shared" si="28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21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2"/>
        <v/>
      </c>
      <c r="CB69" s="3703" t="str">
        <f t="shared" si="23"/>
        <v/>
      </c>
      <c r="CG69" s="3420">
        <f t="shared" si="24"/>
        <v>0</v>
      </c>
      <c r="CH69" s="3420">
        <f t="shared" si="25"/>
        <v>0</v>
      </c>
      <c r="CI69" s="3412"/>
      <c r="CJ69" s="3412"/>
      <c r="CK69" s="3412"/>
      <c r="CL69" s="3412"/>
    </row>
    <row r="70" spans="1:90" ht="16.350000000000001" customHeight="1" x14ac:dyDescent="0.2">
      <c r="A70" s="4582"/>
      <c r="B70" s="3181" t="s">
        <v>2145</v>
      </c>
      <c r="C70" s="303">
        <f t="shared" si="19"/>
        <v>0</v>
      </c>
      <c r="D70" s="1193">
        <f t="shared" si="27"/>
        <v>0</v>
      </c>
      <c r="E70" s="185">
        <f t="shared" si="28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21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2"/>
        <v/>
      </c>
      <c r="CB70" s="3703" t="str">
        <f t="shared" si="23"/>
        <v/>
      </c>
      <c r="CG70" s="3420">
        <f t="shared" si="24"/>
        <v>0</v>
      </c>
      <c r="CH70" s="3420">
        <f t="shared" si="25"/>
        <v>0</v>
      </c>
      <c r="CI70" s="3412"/>
      <c r="CJ70" s="3412"/>
      <c r="CK70" s="3412"/>
      <c r="CL70" s="3412"/>
    </row>
    <row r="71" spans="1:90" ht="16.350000000000001" customHeight="1" x14ac:dyDescent="0.2">
      <c r="A71" s="4582"/>
      <c r="B71" s="3181" t="s">
        <v>66</v>
      </c>
      <c r="C71" s="303">
        <f t="shared" si="19"/>
        <v>0</v>
      </c>
      <c r="D71" s="1193">
        <f t="shared" si="27"/>
        <v>0</v>
      </c>
      <c r="E71" s="185">
        <f t="shared" si="28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21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2"/>
        <v/>
      </c>
      <c r="CB71" s="3703" t="str">
        <f t="shared" si="23"/>
        <v/>
      </c>
      <c r="CG71" s="3420">
        <f t="shared" si="24"/>
        <v>0</v>
      </c>
      <c r="CH71" s="3420">
        <f t="shared" si="25"/>
        <v>0</v>
      </c>
      <c r="CI71" s="3412"/>
      <c r="CJ71" s="3412"/>
      <c r="CK71" s="3412"/>
      <c r="CL71" s="3412"/>
    </row>
    <row r="72" spans="1:90" ht="16.350000000000001" customHeight="1" x14ac:dyDescent="0.2">
      <c r="A72" s="4582"/>
      <c r="B72" s="3181" t="s">
        <v>2144</v>
      </c>
      <c r="C72" s="303">
        <f t="shared" si="19"/>
        <v>0</v>
      </c>
      <c r="D72" s="1193">
        <f t="shared" si="27"/>
        <v>0</v>
      </c>
      <c r="E72" s="185">
        <f t="shared" si="28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21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2"/>
        <v/>
      </c>
      <c r="CB72" s="3703" t="str">
        <f t="shared" si="23"/>
        <v/>
      </c>
      <c r="CG72" s="3420">
        <f t="shared" si="24"/>
        <v>0</v>
      </c>
      <c r="CH72" s="3420">
        <f t="shared" si="25"/>
        <v>0</v>
      </c>
      <c r="CI72" s="3412"/>
      <c r="CJ72" s="3412"/>
      <c r="CK72" s="3412"/>
      <c r="CL72" s="3412"/>
    </row>
    <row r="73" spans="1:90" ht="16.350000000000001" customHeight="1" x14ac:dyDescent="0.2">
      <c r="A73" s="4582"/>
      <c r="B73" s="3181" t="s">
        <v>69</v>
      </c>
      <c r="C73" s="303">
        <f t="shared" si="19"/>
        <v>0</v>
      </c>
      <c r="D73" s="1193">
        <f t="shared" si="27"/>
        <v>0</v>
      </c>
      <c r="E73" s="185">
        <f t="shared" si="28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21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2"/>
        <v/>
      </c>
      <c r="CB73" s="3703" t="str">
        <f t="shared" si="23"/>
        <v/>
      </c>
      <c r="CG73" s="3420">
        <f t="shared" si="24"/>
        <v>0</v>
      </c>
      <c r="CH73" s="3420">
        <f t="shared" si="25"/>
        <v>0</v>
      </c>
      <c r="CI73" s="3412"/>
      <c r="CJ73" s="3412"/>
      <c r="CK73" s="3412"/>
      <c r="CL73" s="3412"/>
    </row>
    <row r="74" spans="1:90" ht="16.350000000000001" customHeight="1" x14ac:dyDescent="0.2">
      <c r="A74" s="4511"/>
      <c r="B74" s="3182" t="s">
        <v>70</v>
      </c>
      <c r="C74" s="929">
        <f t="shared" si="19"/>
        <v>0</v>
      </c>
      <c r="D74" s="928">
        <f t="shared" si="27"/>
        <v>0</v>
      </c>
      <c r="E74" s="177">
        <f t="shared" si="28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21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2"/>
        <v/>
      </c>
      <c r="CB74" s="3703" t="str">
        <f t="shared" si="23"/>
        <v/>
      </c>
      <c r="CG74" s="3420">
        <f t="shared" si="24"/>
        <v>0</v>
      </c>
      <c r="CH74" s="3420">
        <f t="shared" si="25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12" t="s">
        <v>2142</v>
      </c>
      <c r="B76" s="4512"/>
      <c r="C76" s="4596" t="s">
        <v>2141</v>
      </c>
      <c r="D76" s="4596"/>
      <c r="E76" s="4596" t="s">
        <v>2140</v>
      </c>
      <c r="F76" s="4597"/>
      <c r="G76" s="4581" t="s">
        <v>2139</v>
      </c>
      <c r="H76" s="4596"/>
      <c r="I76" s="4581" t="s">
        <v>2138</v>
      </c>
      <c r="J76" s="4596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11"/>
      <c r="B77" s="4511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602" t="s">
        <v>2135</v>
      </c>
      <c r="B78" s="4602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600" t="s">
        <v>2134</v>
      </c>
      <c r="B79" s="4600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600" t="s">
        <v>2133</v>
      </c>
      <c r="B80" s="4600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601" t="s">
        <v>2132</v>
      </c>
      <c r="B81" s="4601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12" t="s">
        <v>1662</v>
      </c>
      <c r="B83" s="4512" t="s">
        <v>2130</v>
      </c>
      <c r="C83" s="4598" t="s">
        <v>2129</v>
      </c>
      <c r="D83" s="4532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11"/>
      <c r="B84" s="4511"/>
      <c r="C84" s="4599"/>
      <c r="D84" s="4534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>
        <v>0</v>
      </c>
      <c r="C85" s="1771">
        <v>0</v>
      </c>
      <c r="D85" s="1772">
        <v>0</v>
      </c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>
        <v>0</v>
      </c>
      <c r="C86" s="278">
        <v>0</v>
      </c>
      <c r="D86" s="265">
        <v>0</v>
      </c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>
        <v>0</v>
      </c>
      <c r="C87" s="278">
        <v>0</v>
      </c>
      <c r="D87" s="265">
        <v>0</v>
      </c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>
        <v>0</v>
      </c>
      <c r="C88" s="278">
        <v>0</v>
      </c>
      <c r="D88" s="265">
        <v>0</v>
      </c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>
        <v>0</v>
      </c>
      <c r="C89" s="278">
        <v>0</v>
      </c>
      <c r="D89" s="265">
        <v>0</v>
      </c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>
        <v>0</v>
      </c>
      <c r="C90" s="278">
        <v>0</v>
      </c>
      <c r="D90" s="265">
        <v>0</v>
      </c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>
        <v>0</v>
      </c>
      <c r="C91" s="1191">
        <v>0</v>
      </c>
      <c r="D91" s="1188">
        <v>0</v>
      </c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12" t="s">
        <v>2119</v>
      </c>
      <c r="B93" s="4512" t="s">
        <v>2118</v>
      </c>
      <c r="C93" s="4580" t="s">
        <v>2117</v>
      </c>
      <c r="D93" s="4581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11"/>
      <c r="B94" s="4511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>
        <v>8</v>
      </c>
      <c r="C95" s="1797">
        <v>0</v>
      </c>
      <c r="D95" s="1796">
        <v>0</v>
      </c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>
        <v>3</v>
      </c>
      <c r="C96" s="125">
        <v>0</v>
      </c>
      <c r="D96" s="165">
        <v>0</v>
      </c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>
        <v>0</v>
      </c>
      <c r="C97" s="125">
        <v>0</v>
      </c>
      <c r="D97" s="165">
        <v>0</v>
      </c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>
        <v>0</v>
      </c>
      <c r="C98" s="125">
        <v>0</v>
      </c>
      <c r="D98" s="165">
        <v>0</v>
      </c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>
        <v>0</v>
      </c>
      <c r="C99" s="125">
        <v>0</v>
      </c>
      <c r="D99" s="165">
        <v>0</v>
      </c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11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4" t="s">
        <v>46</v>
      </c>
      <c r="B102" s="4173" t="s">
        <v>94</v>
      </c>
      <c r="C102" s="4160"/>
      <c r="D102" s="4174"/>
      <c r="E102" s="4175" t="s">
        <v>966</v>
      </c>
      <c r="F102" s="4161"/>
      <c r="G102" s="4161"/>
      <c r="H102" s="4161"/>
      <c r="I102" s="4161"/>
      <c r="J102" s="4161"/>
      <c r="K102" s="4161"/>
      <c r="L102" s="4161"/>
      <c r="M102" s="4161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43"/>
      <c r="B103" s="4175"/>
      <c r="C103" s="4161"/>
      <c r="D103" s="4176"/>
      <c r="E103" s="4573" t="s">
        <v>83</v>
      </c>
      <c r="F103" s="4574"/>
      <c r="G103" s="4573" t="s">
        <v>84</v>
      </c>
      <c r="H103" s="4574"/>
      <c r="I103" s="4573" t="s">
        <v>85</v>
      </c>
      <c r="J103" s="4574"/>
      <c r="K103" s="4573" t="s">
        <v>79</v>
      </c>
      <c r="L103" s="4574"/>
      <c r="M103" s="4573" t="s">
        <v>6</v>
      </c>
      <c r="N103" s="4574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5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>
        <v>0</v>
      </c>
      <c r="F105" s="1772">
        <v>0</v>
      </c>
      <c r="G105" s="1771">
        <v>0</v>
      </c>
      <c r="H105" s="1772">
        <v>0</v>
      </c>
      <c r="I105" s="1771">
        <v>0</v>
      </c>
      <c r="J105" s="1770">
        <v>0</v>
      </c>
      <c r="K105" s="1771">
        <v>0</v>
      </c>
      <c r="L105" s="1770">
        <v>0</v>
      </c>
      <c r="M105" s="1781">
        <v>0</v>
      </c>
      <c r="N105" s="1770">
        <v>0</v>
      </c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>
        <v>0</v>
      </c>
      <c r="F106" s="653">
        <v>0</v>
      </c>
      <c r="G106" s="432">
        <v>0</v>
      </c>
      <c r="H106" s="433">
        <v>0</v>
      </c>
      <c r="I106" s="432">
        <v>0</v>
      </c>
      <c r="J106" s="653">
        <v>0</v>
      </c>
      <c r="K106" s="432">
        <v>0</v>
      </c>
      <c r="L106" s="653">
        <v>0</v>
      </c>
      <c r="M106" s="1175">
        <v>0</v>
      </c>
      <c r="N106" s="433">
        <v>0</v>
      </c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4" t="s">
        <v>46</v>
      </c>
      <c r="B108" s="4173" t="s">
        <v>94</v>
      </c>
      <c r="C108" s="4160"/>
      <c r="D108" s="4174"/>
      <c r="E108" s="4573" t="s">
        <v>966</v>
      </c>
      <c r="F108" s="4542"/>
      <c r="G108" s="4542"/>
      <c r="H108" s="4542"/>
      <c r="I108" s="4542"/>
      <c r="J108" s="4542"/>
      <c r="K108" s="4542"/>
      <c r="L108" s="4542"/>
      <c r="M108" s="4542"/>
      <c r="N108" s="4542"/>
      <c r="O108" s="4542"/>
      <c r="P108" s="4542"/>
      <c r="Q108" s="4542"/>
      <c r="R108" s="4542"/>
      <c r="S108" s="4542"/>
      <c r="T108" s="4542"/>
      <c r="U108" s="4542"/>
      <c r="V108" s="4542"/>
      <c r="W108" s="4542"/>
      <c r="X108" s="4542"/>
      <c r="Y108" s="4542"/>
      <c r="Z108" s="4542"/>
      <c r="AA108" s="4542"/>
      <c r="AB108" s="4542"/>
      <c r="AC108" s="4542"/>
      <c r="AD108" s="4542"/>
      <c r="AE108" s="4542"/>
      <c r="AF108" s="4542"/>
      <c r="AG108" s="4542"/>
      <c r="AH108" s="4542"/>
      <c r="AI108" s="4542"/>
      <c r="AJ108" s="4542"/>
      <c r="AK108" s="4542"/>
      <c r="AL108" s="4605"/>
      <c r="AM108" s="4174" t="s">
        <v>479</v>
      </c>
    </row>
    <row r="109" spans="1:90" ht="20.25" customHeight="1" x14ac:dyDescent="0.2">
      <c r="A109" s="4143"/>
      <c r="B109" s="4175"/>
      <c r="C109" s="4161"/>
      <c r="D109" s="4176"/>
      <c r="E109" s="4573" t="s">
        <v>83</v>
      </c>
      <c r="F109" s="4574"/>
      <c r="G109" s="4573" t="s">
        <v>84</v>
      </c>
      <c r="H109" s="4574"/>
      <c r="I109" s="4573" t="s">
        <v>85</v>
      </c>
      <c r="J109" s="4574"/>
      <c r="K109" s="4573" t="s">
        <v>79</v>
      </c>
      <c r="L109" s="4574"/>
      <c r="M109" s="4573" t="s">
        <v>6</v>
      </c>
      <c r="N109" s="4574"/>
      <c r="O109" s="4575" t="s">
        <v>7</v>
      </c>
      <c r="P109" s="4184"/>
      <c r="Q109" s="4575" t="s">
        <v>8</v>
      </c>
      <c r="R109" s="4184"/>
      <c r="S109" s="4575" t="s">
        <v>9</v>
      </c>
      <c r="T109" s="4184"/>
      <c r="U109" s="4575" t="s">
        <v>10</v>
      </c>
      <c r="V109" s="4184"/>
      <c r="W109" s="4575" t="s">
        <v>11</v>
      </c>
      <c r="X109" s="4184"/>
      <c r="Y109" s="4575" t="s">
        <v>12</v>
      </c>
      <c r="Z109" s="4184"/>
      <c r="AA109" s="4575" t="s">
        <v>13</v>
      </c>
      <c r="AB109" s="4184"/>
      <c r="AC109" s="4575" t="s">
        <v>14</v>
      </c>
      <c r="AD109" s="4184"/>
      <c r="AE109" s="4575" t="s">
        <v>15</v>
      </c>
      <c r="AF109" s="4184"/>
      <c r="AG109" s="4575" t="s">
        <v>16</v>
      </c>
      <c r="AH109" s="4184"/>
      <c r="AI109" s="4575" t="s">
        <v>17</v>
      </c>
      <c r="AJ109" s="4184"/>
      <c r="AK109" s="4575" t="s">
        <v>18</v>
      </c>
      <c r="AL109" s="4603"/>
      <c r="AM109" s="4179"/>
    </row>
    <row r="110" spans="1:90" ht="25.5" customHeight="1" x14ac:dyDescent="0.2">
      <c r="A110" s="4155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76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>
        <v>0</v>
      </c>
      <c r="F111" s="3726">
        <v>0</v>
      </c>
      <c r="G111" s="3725">
        <v>0</v>
      </c>
      <c r="H111" s="3726">
        <v>0</v>
      </c>
      <c r="I111" s="3725">
        <v>0</v>
      </c>
      <c r="J111" s="3727">
        <v>0</v>
      </c>
      <c r="K111" s="3725">
        <v>0</v>
      </c>
      <c r="L111" s="3727">
        <v>0</v>
      </c>
      <c r="M111" s="3728">
        <v>0</v>
      </c>
      <c r="N111" s="3727">
        <v>0</v>
      </c>
      <c r="O111" s="3728">
        <v>0</v>
      </c>
      <c r="P111" s="3727">
        <v>0</v>
      </c>
      <c r="Q111" s="3728">
        <v>0</v>
      </c>
      <c r="R111" s="3727">
        <v>0</v>
      </c>
      <c r="S111" s="3728">
        <v>0</v>
      </c>
      <c r="T111" s="3727">
        <v>0</v>
      </c>
      <c r="U111" s="3728">
        <v>0</v>
      </c>
      <c r="V111" s="3727">
        <v>0</v>
      </c>
      <c r="W111" s="3728">
        <v>0</v>
      </c>
      <c r="X111" s="3727">
        <v>0</v>
      </c>
      <c r="Y111" s="3728">
        <v>0</v>
      </c>
      <c r="Z111" s="3727">
        <v>0</v>
      </c>
      <c r="AA111" s="3728">
        <v>0</v>
      </c>
      <c r="AB111" s="3727">
        <v>0</v>
      </c>
      <c r="AC111" s="3728">
        <v>0</v>
      </c>
      <c r="AD111" s="3727">
        <v>0</v>
      </c>
      <c r="AE111" s="3728">
        <v>0</v>
      </c>
      <c r="AF111" s="3727">
        <v>0</v>
      </c>
      <c r="AG111" s="3728">
        <v>0</v>
      </c>
      <c r="AH111" s="3727">
        <v>0</v>
      </c>
      <c r="AI111" s="3728">
        <v>0</v>
      </c>
      <c r="AJ111" s="3727">
        <v>0</v>
      </c>
      <c r="AK111" s="3728">
        <v>0</v>
      </c>
      <c r="AL111" s="3729">
        <v>0</v>
      </c>
      <c r="AM111" s="3726">
        <v>0</v>
      </c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50" t="s">
        <v>2103</v>
      </c>
      <c r="B113" s="4575" t="s">
        <v>2102</v>
      </c>
      <c r="C113" s="4183"/>
      <c r="D113" s="4603"/>
      <c r="E113" s="4604" t="s">
        <v>2101</v>
      </c>
    </row>
    <row r="114" spans="1:43" ht="30.75" customHeight="1" x14ac:dyDescent="0.2">
      <c r="A114" s="4151"/>
      <c r="B114" s="1778" t="s">
        <v>2100</v>
      </c>
      <c r="C114" s="1778" t="s">
        <v>2099</v>
      </c>
      <c r="D114" s="3267" t="s">
        <v>2098</v>
      </c>
      <c r="E114" s="4404"/>
    </row>
    <row r="115" spans="1:43" ht="22.5" customHeight="1" x14ac:dyDescent="0.25">
      <c r="A115" s="3730" t="s">
        <v>27</v>
      </c>
      <c r="B115" s="3725">
        <v>0</v>
      </c>
      <c r="C115" s="3725">
        <v>0</v>
      </c>
      <c r="D115" s="3731">
        <v>0</v>
      </c>
      <c r="E115" s="3732">
        <v>0</v>
      </c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4" t="s">
        <v>46</v>
      </c>
      <c r="B117" s="4173" t="s">
        <v>94</v>
      </c>
      <c r="C117" s="4160"/>
      <c r="D117" s="4174"/>
      <c r="E117" s="4573"/>
      <c r="F117" s="4542"/>
      <c r="G117" s="4542"/>
      <c r="H117" s="4542"/>
      <c r="I117" s="4542"/>
      <c r="J117" s="4574"/>
    </row>
    <row r="118" spans="1:43" x14ac:dyDescent="0.2">
      <c r="A118" s="4143"/>
      <c r="B118" s="4175"/>
      <c r="C118" s="4161"/>
      <c r="D118" s="4176"/>
      <c r="E118" s="4573" t="s">
        <v>2096</v>
      </c>
      <c r="F118" s="4574"/>
      <c r="G118" s="4573" t="s">
        <v>2095</v>
      </c>
      <c r="H118" s="4574"/>
      <c r="I118" s="4573" t="s">
        <v>2094</v>
      </c>
      <c r="J118" s="4574"/>
    </row>
    <row r="119" spans="1:43" x14ac:dyDescent="0.2">
      <c r="A119" s="4155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9">+E120+G120+I120</f>
        <v>0</v>
      </c>
      <c r="D120" s="1773">
        <f t="shared" si="29"/>
        <v>0</v>
      </c>
      <c r="E120" s="1771">
        <v>0</v>
      </c>
      <c r="F120" s="1772">
        <v>0</v>
      </c>
      <c r="G120" s="1771">
        <v>0</v>
      </c>
      <c r="H120" s="1772">
        <v>0</v>
      </c>
      <c r="I120" s="1771">
        <v>0</v>
      </c>
      <c r="J120" s="1770">
        <v>0</v>
      </c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9"/>
        <v>0</v>
      </c>
      <c r="D121" s="1717">
        <f t="shared" si="29"/>
        <v>0</v>
      </c>
      <c r="E121" s="1768">
        <v>0</v>
      </c>
      <c r="F121" s="1769">
        <v>0</v>
      </c>
      <c r="G121" s="1768">
        <v>0</v>
      </c>
      <c r="H121" s="1769">
        <v>0</v>
      </c>
      <c r="I121" s="1768">
        <v>0</v>
      </c>
      <c r="J121" s="225">
        <v>0</v>
      </c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9"/>
        <v>0</v>
      </c>
      <c r="D122" s="711">
        <f t="shared" si="29"/>
        <v>0</v>
      </c>
      <c r="E122" s="432">
        <v>0</v>
      </c>
      <c r="F122" s="653">
        <v>0</v>
      </c>
      <c r="G122" s="432">
        <v>0</v>
      </c>
      <c r="H122" s="433">
        <v>0</v>
      </c>
      <c r="I122" s="432">
        <v>0</v>
      </c>
      <c r="J122" s="653">
        <v>0</v>
      </c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74" t="s">
        <v>46</v>
      </c>
      <c r="B124" s="4154" t="s">
        <v>27</v>
      </c>
      <c r="C124" s="4173" t="s">
        <v>2089</v>
      </c>
      <c r="D124" s="4174"/>
      <c r="E124" s="4173" t="s">
        <v>2088</v>
      </c>
      <c r="F124" s="4174"/>
      <c r="G124" s="4573" t="s">
        <v>2087</v>
      </c>
      <c r="H124" s="4542"/>
      <c r="I124" s="4574"/>
    </row>
    <row r="125" spans="1:43" ht="42" x14ac:dyDescent="0.2">
      <c r="A125" s="4196"/>
      <c r="B125" s="4576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>
        <v>0</v>
      </c>
      <c r="D126" s="3727">
        <v>0</v>
      </c>
      <c r="E126" s="3741">
        <v>0</v>
      </c>
      <c r="F126" s="3726">
        <v>0</v>
      </c>
      <c r="G126" s="3741">
        <v>0</v>
      </c>
      <c r="H126" s="3741">
        <v>0</v>
      </c>
      <c r="I126" s="3726">
        <v>0</v>
      </c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4" t="s">
        <v>46</v>
      </c>
      <c r="B128" s="4154" t="s">
        <v>0</v>
      </c>
      <c r="C128" s="4173" t="s">
        <v>94</v>
      </c>
      <c r="D128" s="4160"/>
      <c r="E128" s="4174"/>
      <c r="F128" s="4573" t="s">
        <v>966</v>
      </c>
      <c r="G128" s="4542"/>
      <c r="H128" s="4542"/>
      <c r="I128" s="4542"/>
      <c r="J128" s="4542"/>
      <c r="K128" s="4542"/>
      <c r="L128" s="4542"/>
      <c r="M128" s="4542"/>
      <c r="N128" s="4542"/>
      <c r="O128" s="4542"/>
      <c r="P128" s="4542"/>
      <c r="Q128" s="4542"/>
      <c r="R128" s="4542"/>
      <c r="S128" s="4542"/>
      <c r="T128" s="4542"/>
      <c r="U128" s="4542"/>
      <c r="V128" s="4542"/>
      <c r="W128" s="4542"/>
      <c r="X128" s="4542"/>
      <c r="Y128" s="4542"/>
      <c r="Z128" s="4542"/>
      <c r="AA128" s="4542"/>
      <c r="AB128" s="4542"/>
      <c r="AC128" s="4542"/>
      <c r="AD128" s="4542"/>
      <c r="AE128" s="4542"/>
      <c r="AF128" s="4542"/>
      <c r="AG128" s="4542"/>
      <c r="AH128" s="4542"/>
      <c r="AI128" s="4542"/>
      <c r="AJ128" s="4542"/>
      <c r="AK128" s="4542"/>
      <c r="AL128" s="4542"/>
      <c r="AM128" s="4574"/>
      <c r="AN128" s="4174" t="s">
        <v>440</v>
      </c>
      <c r="AO128" s="4174" t="s">
        <v>479</v>
      </c>
      <c r="AP128" s="4174" t="s">
        <v>442</v>
      </c>
      <c r="AQ128" s="4174" t="s">
        <v>441</v>
      </c>
    </row>
    <row r="129" spans="1:90" x14ac:dyDescent="0.2">
      <c r="A129" s="4143"/>
      <c r="B129" s="4143"/>
      <c r="C129" s="4577"/>
      <c r="D129" s="4161"/>
      <c r="E129" s="4196"/>
      <c r="F129" s="4573" t="s">
        <v>83</v>
      </c>
      <c r="G129" s="4574"/>
      <c r="H129" s="4573" t="s">
        <v>84</v>
      </c>
      <c r="I129" s="4574"/>
      <c r="J129" s="4573" t="s">
        <v>85</v>
      </c>
      <c r="K129" s="4574"/>
      <c r="L129" s="4573" t="s">
        <v>79</v>
      </c>
      <c r="M129" s="4574"/>
      <c r="N129" s="4573" t="s">
        <v>6</v>
      </c>
      <c r="O129" s="4574"/>
      <c r="P129" s="4575" t="s">
        <v>7</v>
      </c>
      <c r="Q129" s="4184"/>
      <c r="R129" s="4575" t="s">
        <v>8</v>
      </c>
      <c r="S129" s="4184"/>
      <c r="T129" s="4575" t="s">
        <v>9</v>
      </c>
      <c r="U129" s="4184"/>
      <c r="V129" s="4575" t="s">
        <v>10</v>
      </c>
      <c r="W129" s="4184"/>
      <c r="X129" s="4575" t="s">
        <v>11</v>
      </c>
      <c r="Y129" s="4184"/>
      <c r="Z129" s="4575" t="s">
        <v>12</v>
      </c>
      <c r="AA129" s="4184"/>
      <c r="AB129" s="4575" t="s">
        <v>13</v>
      </c>
      <c r="AC129" s="4184"/>
      <c r="AD129" s="4575" t="s">
        <v>14</v>
      </c>
      <c r="AE129" s="4184"/>
      <c r="AF129" s="4575" t="s">
        <v>15</v>
      </c>
      <c r="AG129" s="4184"/>
      <c r="AH129" s="4575" t="s">
        <v>16</v>
      </c>
      <c r="AI129" s="4184"/>
      <c r="AJ129" s="4575" t="s">
        <v>17</v>
      </c>
      <c r="AK129" s="4184"/>
      <c r="AL129" s="4575" t="s">
        <v>18</v>
      </c>
      <c r="AM129" s="4184"/>
      <c r="AN129" s="4179"/>
      <c r="AO129" s="4179"/>
      <c r="AP129" s="4179"/>
      <c r="AQ129" s="4179"/>
    </row>
    <row r="130" spans="1:90" x14ac:dyDescent="0.2">
      <c r="A130" s="4576"/>
      <c r="B130" s="4576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196"/>
      <c r="AO130" s="4196"/>
      <c r="AP130" s="4196"/>
      <c r="AQ130" s="4196"/>
    </row>
    <row r="131" spans="1:90" x14ac:dyDescent="0.2">
      <c r="A131" s="4150" t="s">
        <v>2079</v>
      </c>
      <c r="B131" s="1887" t="s">
        <v>22</v>
      </c>
      <c r="C131" s="1775">
        <f t="shared" ref="C131:C143" si="30">SUM(D131+E131)</f>
        <v>0</v>
      </c>
      <c r="D131" s="1774">
        <f t="shared" ref="D131:D143" si="31">SUM(F131+H131+J131+L131+N131+P131+R131+T131+V131+X131+Z131+AB131+AD131+AF131+AH131+AJ131+AL131)</f>
        <v>0</v>
      </c>
      <c r="E131" s="1773">
        <f t="shared" ref="E131:E143" si="32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3">CONCATENATE(CF131,CA131,CB131,CC131,CD131,CE131)</f>
        <v/>
      </c>
      <c r="CA131" s="3419" t="str">
        <f t="shared" ref="CA131:CA143" si="34">IF(CG131=1,"* El número de Beneficiarios NO DEBE ser mayor que el Total. ","")</f>
        <v/>
      </c>
      <c r="CB131" s="3703" t="str">
        <f t="shared" ref="CB131:CB143" si="35">IF(CH131=1,"* Los Niños, Niñas, Adolescentes y Jóvenes de Programa SENAME NO DEBE ser mayor que el Total. ","")</f>
        <v/>
      </c>
      <c r="CC131" s="3703" t="str">
        <f t="shared" ref="CC131:CC143" si="36">IF(CI131=1,"* El número de personas pertenecientes a Pueblos Originarios NO DEBE ser mayor que el Total. ","")</f>
        <v/>
      </c>
      <c r="CD131" s="3703" t="str">
        <f t="shared" ref="CD131:CD143" si="37">IF(CJ131=1,"* El número de personas Migrantes NO DEBE ser mayor que el Total. ","")</f>
        <v/>
      </c>
      <c r="CE131" s="3703"/>
      <c r="CF131" s="3419" t="str">
        <f t="shared" ref="CF131:CF143" si="38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9">IF($C131&lt;AN131,1,0)</f>
        <v>0</v>
      </c>
      <c r="CH131" s="3420">
        <f t="shared" ref="CH131:CH143" si="40">IF($C131&lt;AO131,1,0)</f>
        <v>0</v>
      </c>
      <c r="CI131" s="3420">
        <f t="shared" ref="CI131:CI143" si="41">IF($C131&lt;AP131,1,0)</f>
        <v>0</v>
      </c>
      <c r="CJ131" s="3420">
        <f t="shared" ref="CJ131:CJ143" si="42">IF($C131&lt;AQ131,1,0)</f>
        <v>0</v>
      </c>
      <c r="CK131" s="3420"/>
      <c r="CL131" s="3420">
        <f t="shared" ref="CL131:CL143" si="43">IF(AND(C131&lt;&gt;0,OR(AN131="",AO131="",AP131="",AQ131="")),1,0)</f>
        <v>0</v>
      </c>
    </row>
    <row r="132" spans="1:90" x14ac:dyDescent="0.2">
      <c r="A132" s="4338"/>
      <c r="B132" s="3090" t="s">
        <v>66</v>
      </c>
      <c r="C132" s="303">
        <f t="shared" si="30"/>
        <v>0</v>
      </c>
      <c r="D132" s="1193">
        <f t="shared" si="31"/>
        <v>0</v>
      </c>
      <c r="E132" s="185">
        <f t="shared" si="32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3"/>
        <v/>
      </c>
      <c r="CA132" s="3419" t="str">
        <f t="shared" si="34"/>
        <v/>
      </c>
      <c r="CB132" s="3703" t="str">
        <f t="shared" si="35"/>
        <v/>
      </c>
      <c r="CC132" s="3703" t="str">
        <f t="shared" si="36"/>
        <v/>
      </c>
      <c r="CD132" s="3703" t="str">
        <f t="shared" si="37"/>
        <v/>
      </c>
      <c r="CE132" s="3703"/>
      <c r="CF132" s="3419" t="str">
        <f t="shared" si="38"/>
        <v/>
      </c>
      <c r="CG132" s="3420">
        <f t="shared" si="39"/>
        <v>0</v>
      </c>
      <c r="CH132" s="3420">
        <f t="shared" si="40"/>
        <v>0</v>
      </c>
      <c r="CI132" s="3420">
        <f t="shared" si="41"/>
        <v>0</v>
      </c>
      <c r="CJ132" s="3420">
        <f t="shared" si="42"/>
        <v>0</v>
      </c>
      <c r="CK132" s="3420"/>
      <c r="CL132" s="3420">
        <f t="shared" si="43"/>
        <v>0</v>
      </c>
    </row>
    <row r="133" spans="1:90" x14ac:dyDescent="0.2">
      <c r="A133" s="4338"/>
      <c r="B133" s="3090" t="s">
        <v>26</v>
      </c>
      <c r="C133" s="303">
        <f t="shared" si="30"/>
        <v>0</v>
      </c>
      <c r="D133" s="1193">
        <f t="shared" si="31"/>
        <v>0</v>
      </c>
      <c r="E133" s="185">
        <f t="shared" si="32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3"/>
        <v/>
      </c>
      <c r="CA133" s="3419" t="str">
        <f t="shared" si="34"/>
        <v/>
      </c>
      <c r="CB133" s="3703" t="str">
        <f t="shared" si="35"/>
        <v/>
      </c>
      <c r="CC133" s="3703" t="str">
        <f t="shared" si="36"/>
        <v/>
      </c>
      <c r="CD133" s="3703" t="str">
        <f t="shared" si="37"/>
        <v/>
      </c>
      <c r="CE133" s="3703"/>
      <c r="CF133" s="3419" t="str">
        <f t="shared" si="38"/>
        <v/>
      </c>
      <c r="CG133" s="3420">
        <f t="shared" si="39"/>
        <v>0</v>
      </c>
      <c r="CH133" s="3420">
        <f t="shared" si="40"/>
        <v>0</v>
      </c>
      <c r="CI133" s="3420">
        <f t="shared" si="41"/>
        <v>0</v>
      </c>
      <c r="CJ133" s="3420">
        <f t="shared" si="42"/>
        <v>0</v>
      </c>
      <c r="CK133" s="3420"/>
      <c r="CL133" s="3420">
        <f t="shared" si="43"/>
        <v>0</v>
      </c>
    </row>
    <row r="134" spans="1:90" x14ac:dyDescent="0.2">
      <c r="A134" s="4338"/>
      <c r="B134" s="3090" t="s">
        <v>23</v>
      </c>
      <c r="C134" s="303">
        <f t="shared" si="30"/>
        <v>0</v>
      </c>
      <c r="D134" s="1193">
        <f t="shared" si="31"/>
        <v>0</v>
      </c>
      <c r="E134" s="185">
        <f t="shared" si="32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3"/>
        <v/>
      </c>
      <c r="CA134" s="3419" t="str">
        <f t="shared" si="34"/>
        <v/>
      </c>
      <c r="CB134" s="3703" t="str">
        <f t="shared" si="35"/>
        <v/>
      </c>
      <c r="CC134" s="3703" t="str">
        <f t="shared" si="36"/>
        <v/>
      </c>
      <c r="CD134" s="3703" t="str">
        <f t="shared" si="37"/>
        <v/>
      </c>
      <c r="CE134" s="3703"/>
      <c r="CF134" s="3419" t="str">
        <f t="shared" si="38"/>
        <v/>
      </c>
      <c r="CG134" s="3420">
        <f t="shared" si="39"/>
        <v>0</v>
      </c>
      <c r="CH134" s="3420">
        <f t="shared" si="40"/>
        <v>0</v>
      </c>
      <c r="CI134" s="3420">
        <f t="shared" si="41"/>
        <v>0</v>
      </c>
      <c r="CJ134" s="3420">
        <f t="shared" si="42"/>
        <v>0</v>
      </c>
      <c r="CK134" s="3420"/>
      <c r="CL134" s="3420">
        <f t="shared" si="43"/>
        <v>0</v>
      </c>
    </row>
    <row r="135" spans="1:90" x14ac:dyDescent="0.2">
      <c r="A135" s="4338"/>
      <c r="B135" s="3090" t="s">
        <v>69</v>
      </c>
      <c r="C135" s="303">
        <f t="shared" si="30"/>
        <v>0</v>
      </c>
      <c r="D135" s="1193">
        <f t="shared" si="31"/>
        <v>0</v>
      </c>
      <c r="E135" s="185">
        <f t="shared" si="32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3"/>
        <v/>
      </c>
      <c r="CA135" s="3419" t="str">
        <f t="shared" si="34"/>
        <v/>
      </c>
      <c r="CB135" s="3703" t="str">
        <f t="shared" si="35"/>
        <v/>
      </c>
      <c r="CC135" s="3703" t="str">
        <f t="shared" si="36"/>
        <v/>
      </c>
      <c r="CD135" s="3703" t="str">
        <f t="shared" si="37"/>
        <v/>
      </c>
      <c r="CE135" s="3703"/>
      <c r="CF135" s="3419" t="str">
        <f t="shared" si="38"/>
        <v/>
      </c>
      <c r="CG135" s="3420">
        <f t="shared" si="39"/>
        <v>0</v>
      </c>
      <c r="CH135" s="3420">
        <f t="shared" si="40"/>
        <v>0</v>
      </c>
      <c r="CI135" s="3420">
        <f t="shared" si="41"/>
        <v>0</v>
      </c>
      <c r="CJ135" s="3420">
        <f t="shared" si="42"/>
        <v>0</v>
      </c>
      <c r="CK135" s="3420"/>
      <c r="CL135" s="3420">
        <f t="shared" si="43"/>
        <v>0</v>
      </c>
    </row>
    <row r="136" spans="1:90" x14ac:dyDescent="0.2">
      <c r="A136" s="4338"/>
      <c r="B136" s="3090" t="s">
        <v>70</v>
      </c>
      <c r="C136" s="303">
        <f t="shared" si="30"/>
        <v>0</v>
      </c>
      <c r="D136" s="1193">
        <f t="shared" si="31"/>
        <v>0</v>
      </c>
      <c r="E136" s="185">
        <f t="shared" si="32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3"/>
        <v/>
      </c>
      <c r="CA136" s="3419" t="str">
        <f t="shared" si="34"/>
        <v/>
      </c>
      <c r="CB136" s="3703" t="str">
        <f t="shared" si="35"/>
        <v/>
      </c>
      <c r="CC136" s="3703" t="str">
        <f t="shared" si="36"/>
        <v/>
      </c>
      <c r="CD136" s="3703" t="str">
        <f t="shared" si="37"/>
        <v/>
      </c>
      <c r="CE136" s="3703"/>
      <c r="CF136" s="3419" t="str">
        <f t="shared" si="38"/>
        <v/>
      </c>
      <c r="CG136" s="3420">
        <f t="shared" si="39"/>
        <v>0</v>
      </c>
      <c r="CH136" s="3420">
        <f t="shared" si="40"/>
        <v>0</v>
      </c>
      <c r="CI136" s="3420">
        <f t="shared" si="41"/>
        <v>0</v>
      </c>
      <c r="CJ136" s="3420">
        <f t="shared" si="42"/>
        <v>0</v>
      </c>
      <c r="CK136" s="3420"/>
      <c r="CL136" s="3420">
        <f t="shared" si="43"/>
        <v>0</v>
      </c>
    </row>
    <row r="137" spans="1:90" ht="21" x14ac:dyDescent="0.2">
      <c r="A137" s="4338"/>
      <c r="B137" s="3090" t="s">
        <v>68</v>
      </c>
      <c r="C137" s="1218">
        <f t="shared" si="30"/>
        <v>0</v>
      </c>
      <c r="D137" s="1260">
        <f t="shared" si="31"/>
        <v>0</v>
      </c>
      <c r="E137" s="188">
        <f t="shared" si="32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3"/>
        <v/>
      </c>
      <c r="CA137" s="3419" t="str">
        <f t="shared" si="34"/>
        <v/>
      </c>
      <c r="CB137" s="3703" t="str">
        <f t="shared" si="35"/>
        <v/>
      </c>
      <c r="CC137" s="3703" t="str">
        <f t="shared" si="36"/>
        <v/>
      </c>
      <c r="CD137" s="3703" t="str">
        <f t="shared" si="37"/>
        <v/>
      </c>
      <c r="CE137" s="3703"/>
      <c r="CF137" s="3419" t="str">
        <f t="shared" si="38"/>
        <v/>
      </c>
      <c r="CG137" s="3420">
        <f t="shared" si="39"/>
        <v>0</v>
      </c>
      <c r="CH137" s="3420">
        <f t="shared" si="40"/>
        <v>0</v>
      </c>
      <c r="CI137" s="3420">
        <f t="shared" si="41"/>
        <v>0</v>
      </c>
      <c r="CJ137" s="3420">
        <f t="shared" si="42"/>
        <v>0</v>
      </c>
      <c r="CK137" s="3420"/>
      <c r="CL137" s="3420">
        <f t="shared" si="43"/>
        <v>0</v>
      </c>
    </row>
    <row r="138" spans="1:90" ht="21" x14ac:dyDescent="0.2">
      <c r="A138" s="4338"/>
      <c r="B138" s="3090" t="s">
        <v>2078</v>
      </c>
      <c r="C138" s="1218">
        <f t="shared" si="30"/>
        <v>0</v>
      </c>
      <c r="D138" s="1260">
        <f t="shared" si="31"/>
        <v>0</v>
      </c>
      <c r="E138" s="188">
        <f t="shared" si="32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3"/>
        <v/>
      </c>
      <c r="CA138" s="3419" t="str">
        <f t="shared" si="34"/>
        <v/>
      </c>
      <c r="CB138" s="3703" t="str">
        <f t="shared" si="35"/>
        <v/>
      </c>
      <c r="CC138" s="3703" t="str">
        <f t="shared" si="36"/>
        <v/>
      </c>
      <c r="CD138" s="3703" t="str">
        <f t="shared" si="37"/>
        <v/>
      </c>
      <c r="CE138" s="3703"/>
      <c r="CF138" s="3419" t="str">
        <f t="shared" si="38"/>
        <v/>
      </c>
      <c r="CG138" s="3420">
        <f t="shared" si="39"/>
        <v>0</v>
      </c>
      <c r="CH138" s="3420">
        <f t="shared" si="40"/>
        <v>0</v>
      </c>
      <c r="CI138" s="3420">
        <f t="shared" si="41"/>
        <v>0</v>
      </c>
      <c r="CJ138" s="3420">
        <f t="shared" si="42"/>
        <v>0</v>
      </c>
      <c r="CK138" s="3420"/>
      <c r="CL138" s="3420">
        <f t="shared" si="43"/>
        <v>0</v>
      </c>
    </row>
    <row r="139" spans="1:90" x14ac:dyDescent="0.2">
      <c r="A139" s="4338"/>
      <c r="B139" s="3090" t="s">
        <v>2077</v>
      </c>
      <c r="C139" s="1218">
        <f t="shared" si="30"/>
        <v>0</v>
      </c>
      <c r="D139" s="1260">
        <f t="shared" si="31"/>
        <v>0</v>
      </c>
      <c r="E139" s="188">
        <f t="shared" si="32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3"/>
        <v/>
      </c>
      <c r="CA139" s="3419" t="str">
        <f t="shared" si="34"/>
        <v/>
      </c>
      <c r="CB139" s="3703" t="str">
        <f t="shared" si="35"/>
        <v/>
      </c>
      <c r="CC139" s="3703" t="str">
        <f t="shared" si="36"/>
        <v/>
      </c>
      <c r="CD139" s="3703" t="str">
        <f t="shared" si="37"/>
        <v/>
      </c>
      <c r="CE139" s="3703"/>
      <c r="CF139" s="3419" t="str">
        <f t="shared" si="38"/>
        <v/>
      </c>
      <c r="CG139" s="3420">
        <f t="shared" si="39"/>
        <v>0</v>
      </c>
      <c r="CH139" s="3420">
        <f t="shared" si="40"/>
        <v>0</v>
      </c>
      <c r="CI139" s="3420">
        <f t="shared" si="41"/>
        <v>0</v>
      </c>
      <c r="CJ139" s="3420">
        <f t="shared" si="42"/>
        <v>0</v>
      </c>
      <c r="CK139" s="3420"/>
      <c r="CL139" s="3420">
        <f t="shared" si="43"/>
        <v>0</v>
      </c>
    </row>
    <row r="140" spans="1:90" ht="31.5" x14ac:dyDescent="0.2">
      <c r="A140" s="4338"/>
      <c r="B140" s="3090" t="s">
        <v>2076</v>
      </c>
      <c r="C140" s="1218">
        <f t="shared" si="30"/>
        <v>0</v>
      </c>
      <c r="D140" s="928">
        <f t="shared" si="31"/>
        <v>0</v>
      </c>
      <c r="E140" s="188">
        <f t="shared" si="32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3"/>
        <v/>
      </c>
      <c r="CA140" s="3419" t="str">
        <f t="shared" si="34"/>
        <v/>
      </c>
      <c r="CB140" s="3703" t="str">
        <f t="shared" si="35"/>
        <v/>
      </c>
      <c r="CC140" s="3703" t="str">
        <f t="shared" si="36"/>
        <v/>
      </c>
      <c r="CD140" s="3703" t="str">
        <f t="shared" si="37"/>
        <v/>
      </c>
      <c r="CE140" s="3703"/>
      <c r="CF140" s="3419" t="str">
        <f t="shared" si="38"/>
        <v/>
      </c>
      <c r="CG140" s="3420">
        <f t="shared" si="39"/>
        <v>0</v>
      </c>
      <c r="CH140" s="3420">
        <f t="shared" si="40"/>
        <v>0</v>
      </c>
      <c r="CI140" s="3420">
        <f t="shared" si="41"/>
        <v>0</v>
      </c>
      <c r="CJ140" s="3420">
        <f t="shared" si="42"/>
        <v>0</v>
      </c>
      <c r="CK140" s="3420"/>
      <c r="CL140" s="3420">
        <f t="shared" si="43"/>
        <v>0</v>
      </c>
    </row>
    <row r="141" spans="1:90" x14ac:dyDescent="0.2">
      <c r="A141" s="4181"/>
      <c r="B141" s="1886" t="s">
        <v>27</v>
      </c>
      <c r="C141" s="1885">
        <f t="shared" si="30"/>
        <v>0</v>
      </c>
      <c r="D141" s="1884">
        <f t="shared" si="31"/>
        <v>0</v>
      </c>
      <c r="E141" s="1848">
        <f t="shared" si="32"/>
        <v>0</v>
      </c>
      <c r="F141" s="1869">
        <f>SUM(F131:F140)</f>
        <v>0</v>
      </c>
      <c r="G141" s="1867">
        <f t="shared" ref="G141:AQ141" si="44">SUM(G131:G140)</f>
        <v>0</v>
      </c>
      <c r="H141" s="1869">
        <f t="shared" si="44"/>
        <v>0</v>
      </c>
      <c r="I141" s="1867">
        <f t="shared" si="44"/>
        <v>0</v>
      </c>
      <c r="J141" s="1869">
        <f t="shared" si="44"/>
        <v>0</v>
      </c>
      <c r="K141" s="1882">
        <f t="shared" si="44"/>
        <v>0</v>
      </c>
      <c r="L141" s="1869">
        <f t="shared" si="44"/>
        <v>0</v>
      </c>
      <c r="M141" s="1882">
        <f t="shared" si="44"/>
        <v>0</v>
      </c>
      <c r="N141" s="1869">
        <f t="shared" si="44"/>
        <v>0</v>
      </c>
      <c r="O141" s="1882">
        <f t="shared" si="44"/>
        <v>0</v>
      </c>
      <c r="P141" s="1869">
        <f t="shared" si="44"/>
        <v>0</v>
      </c>
      <c r="Q141" s="1882">
        <f t="shared" si="44"/>
        <v>0</v>
      </c>
      <c r="R141" s="1869">
        <f t="shared" si="44"/>
        <v>0</v>
      </c>
      <c r="S141" s="1882">
        <f t="shared" si="44"/>
        <v>0</v>
      </c>
      <c r="T141" s="1869">
        <f t="shared" si="44"/>
        <v>0</v>
      </c>
      <c r="U141" s="1882">
        <f t="shared" si="44"/>
        <v>0</v>
      </c>
      <c r="V141" s="1869">
        <f t="shared" si="44"/>
        <v>0</v>
      </c>
      <c r="W141" s="1882">
        <f t="shared" si="44"/>
        <v>0</v>
      </c>
      <c r="X141" s="1869">
        <f t="shared" si="44"/>
        <v>0</v>
      </c>
      <c r="Y141" s="1882">
        <f t="shared" si="44"/>
        <v>0</v>
      </c>
      <c r="Z141" s="1869">
        <f t="shared" si="44"/>
        <v>0</v>
      </c>
      <c r="AA141" s="1882">
        <f t="shared" si="44"/>
        <v>0</v>
      </c>
      <c r="AB141" s="1869">
        <f t="shared" si="44"/>
        <v>0</v>
      </c>
      <c r="AC141" s="1882">
        <f t="shared" si="44"/>
        <v>0</v>
      </c>
      <c r="AD141" s="1869">
        <f t="shared" si="44"/>
        <v>0</v>
      </c>
      <c r="AE141" s="1882">
        <f t="shared" si="44"/>
        <v>0</v>
      </c>
      <c r="AF141" s="1869">
        <f t="shared" si="44"/>
        <v>0</v>
      </c>
      <c r="AG141" s="1882">
        <f t="shared" si="44"/>
        <v>0</v>
      </c>
      <c r="AH141" s="1869">
        <f t="shared" si="44"/>
        <v>0</v>
      </c>
      <c r="AI141" s="1882">
        <f t="shared" si="44"/>
        <v>0</v>
      </c>
      <c r="AJ141" s="1869">
        <f t="shared" si="44"/>
        <v>0</v>
      </c>
      <c r="AK141" s="1882">
        <f t="shared" si="44"/>
        <v>0</v>
      </c>
      <c r="AL141" s="1883">
        <f t="shared" si="44"/>
        <v>0</v>
      </c>
      <c r="AM141" s="1882">
        <f t="shared" si="44"/>
        <v>0</v>
      </c>
      <c r="AN141" s="1867">
        <f t="shared" si="44"/>
        <v>0</v>
      </c>
      <c r="AO141" s="1867">
        <f t="shared" si="44"/>
        <v>0</v>
      </c>
      <c r="AP141" s="1867">
        <f t="shared" si="44"/>
        <v>0</v>
      </c>
      <c r="AQ141" s="1867">
        <f t="shared" si="44"/>
        <v>0</v>
      </c>
      <c r="AR141" s="3718"/>
      <c r="CA141" s="3419" t="str">
        <f t="shared" si="34"/>
        <v/>
      </c>
      <c r="CB141" s="3703" t="str">
        <f t="shared" si="35"/>
        <v/>
      </c>
      <c r="CC141" s="3703" t="str">
        <f t="shared" si="36"/>
        <v/>
      </c>
      <c r="CD141" s="3703" t="str">
        <f t="shared" si="37"/>
        <v/>
      </c>
      <c r="CE141" s="3703"/>
      <c r="CF141" s="3419" t="str">
        <f t="shared" si="38"/>
        <v/>
      </c>
      <c r="CG141" s="3420">
        <f t="shared" si="39"/>
        <v>0</v>
      </c>
      <c r="CH141" s="3420">
        <f t="shared" si="40"/>
        <v>0</v>
      </c>
      <c r="CI141" s="3420">
        <f t="shared" si="41"/>
        <v>0</v>
      </c>
      <c r="CJ141" s="3420">
        <f t="shared" si="42"/>
        <v>0</v>
      </c>
      <c r="CK141" s="3420"/>
      <c r="CL141" s="3420">
        <f t="shared" si="43"/>
        <v>0</v>
      </c>
    </row>
    <row r="142" spans="1:90" x14ac:dyDescent="0.2">
      <c r="A142" s="4578" t="s">
        <v>2075</v>
      </c>
      <c r="B142" s="4579"/>
      <c r="C142" s="1850">
        <f t="shared" si="30"/>
        <v>0</v>
      </c>
      <c r="D142" s="1849">
        <f t="shared" si="31"/>
        <v>0</v>
      </c>
      <c r="E142" s="1848">
        <f t="shared" si="32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4"/>
        <v/>
      </c>
      <c r="CB142" s="3703" t="str">
        <f t="shared" si="35"/>
        <v/>
      </c>
      <c r="CC142" s="3703" t="str">
        <f t="shared" si="36"/>
        <v/>
      </c>
      <c r="CD142" s="3703" t="str">
        <f t="shared" si="37"/>
        <v/>
      </c>
      <c r="CE142" s="3703"/>
      <c r="CF142" s="3419" t="str">
        <f t="shared" si="38"/>
        <v/>
      </c>
      <c r="CG142" s="3420">
        <f t="shared" si="39"/>
        <v>0</v>
      </c>
      <c r="CH142" s="3420">
        <f t="shared" si="40"/>
        <v>0</v>
      </c>
      <c r="CI142" s="3420">
        <f t="shared" si="41"/>
        <v>0</v>
      </c>
      <c r="CJ142" s="3420">
        <f t="shared" si="42"/>
        <v>0</v>
      </c>
      <c r="CK142" s="3420"/>
      <c r="CL142" s="3420">
        <f t="shared" si="43"/>
        <v>0</v>
      </c>
    </row>
    <row r="143" spans="1:90" x14ac:dyDescent="0.2">
      <c r="A143" s="4578" t="s">
        <v>2074</v>
      </c>
      <c r="B143" s="4579"/>
      <c r="C143" s="1850">
        <f t="shared" si="30"/>
        <v>0</v>
      </c>
      <c r="D143" s="1849">
        <f t="shared" si="31"/>
        <v>0</v>
      </c>
      <c r="E143" s="1848">
        <f t="shared" si="32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4"/>
        <v/>
      </c>
      <c r="CB143" s="3703" t="str">
        <f t="shared" si="35"/>
        <v/>
      </c>
      <c r="CC143" s="3703" t="str">
        <f t="shared" si="36"/>
        <v/>
      </c>
      <c r="CD143" s="3703" t="str">
        <f t="shared" si="37"/>
        <v/>
      </c>
      <c r="CE143" s="3703"/>
      <c r="CF143" s="3419" t="str">
        <f t="shared" si="38"/>
        <v/>
      </c>
      <c r="CG143" s="3420">
        <f t="shared" si="39"/>
        <v>0</v>
      </c>
      <c r="CH143" s="3420">
        <f t="shared" si="40"/>
        <v>0</v>
      </c>
      <c r="CI143" s="3420">
        <f t="shared" si="41"/>
        <v>0</v>
      </c>
      <c r="CJ143" s="3420">
        <f t="shared" si="42"/>
        <v>0</v>
      </c>
      <c r="CK143" s="3420"/>
      <c r="CL143" s="3420">
        <f t="shared" si="43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4" t="s">
        <v>46</v>
      </c>
      <c r="B145" s="4154" t="s">
        <v>0</v>
      </c>
      <c r="C145" s="4173" t="s">
        <v>94</v>
      </c>
      <c r="D145" s="4160"/>
      <c r="E145" s="4174"/>
      <c r="F145" s="4573" t="s">
        <v>966</v>
      </c>
      <c r="G145" s="4542"/>
      <c r="H145" s="4542"/>
      <c r="I145" s="4542"/>
      <c r="J145" s="4542"/>
      <c r="K145" s="4542"/>
      <c r="L145" s="4542"/>
      <c r="M145" s="4542"/>
      <c r="N145" s="4542"/>
      <c r="O145" s="4542"/>
      <c r="P145" s="4542"/>
      <c r="Q145" s="4542"/>
      <c r="R145" s="4542"/>
      <c r="S145" s="4542"/>
      <c r="T145" s="4542"/>
      <c r="U145" s="4542"/>
      <c r="V145" s="4542"/>
      <c r="W145" s="4542"/>
      <c r="X145" s="4542"/>
      <c r="Y145" s="4542"/>
      <c r="Z145" s="4542"/>
      <c r="AA145" s="4542"/>
      <c r="AB145" s="4542"/>
      <c r="AC145" s="4542"/>
      <c r="AD145" s="4542"/>
      <c r="AE145" s="4542"/>
      <c r="AF145" s="4542"/>
      <c r="AG145" s="4542"/>
      <c r="AH145" s="4542"/>
      <c r="AI145" s="4542"/>
      <c r="AJ145" s="4542"/>
      <c r="AK145" s="4542"/>
      <c r="AL145" s="4542"/>
      <c r="AM145" s="4574"/>
      <c r="AN145" s="4134" t="s">
        <v>440</v>
      </c>
      <c r="AO145" s="4147" t="s">
        <v>479</v>
      </c>
      <c r="AP145" s="4134" t="s">
        <v>442</v>
      </c>
      <c r="AQ145" s="4147" t="s">
        <v>441</v>
      </c>
    </row>
    <row r="146" spans="1:90" x14ac:dyDescent="0.2">
      <c r="A146" s="4143"/>
      <c r="B146" s="4143"/>
      <c r="C146" s="4577"/>
      <c r="D146" s="4161"/>
      <c r="E146" s="4196"/>
      <c r="F146" s="4573" t="s">
        <v>83</v>
      </c>
      <c r="G146" s="4574"/>
      <c r="H146" s="4573" t="s">
        <v>84</v>
      </c>
      <c r="I146" s="4574"/>
      <c r="J146" s="4573" t="s">
        <v>85</v>
      </c>
      <c r="K146" s="4574"/>
      <c r="L146" s="4573" t="s">
        <v>79</v>
      </c>
      <c r="M146" s="4574"/>
      <c r="N146" s="4573" t="s">
        <v>6</v>
      </c>
      <c r="O146" s="4574"/>
      <c r="P146" s="4575" t="s">
        <v>7</v>
      </c>
      <c r="Q146" s="4184"/>
      <c r="R146" s="4575" t="s">
        <v>8</v>
      </c>
      <c r="S146" s="4184"/>
      <c r="T146" s="4575" t="s">
        <v>9</v>
      </c>
      <c r="U146" s="4184"/>
      <c r="V146" s="4575" t="s">
        <v>10</v>
      </c>
      <c r="W146" s="4184"/>
      <c r="X146" s="4575" t="s">
        <v>11</v>
      </c>
      <c r="Y146" s="4184"/>
      <c r="Z146" s="4575" t="s">
        <v>12</v>
      </c>
      <c r="AA146" s="4184"/>
      <c r="AB146" s="4575" t="s">
        <v>13</v>
      </c>
      <c r="AC146" s="4184"/>
      <c r="AD146" s="4575" t="s">
        <v>14</v>
      </c>
      <c r="AE146" s="4184"/>
      <c r="AF146" s="4575" t="s">
        <v>15</v>
      </c>
      <c r="AG146" s="4184"/>
      <c r="AH146" s="4575" t="s">
        <v>16</v>
      </c>
      <c r="AI146" s="4184"/>
      <c r="AJ146" s="4575" t="s">
        <v>17</v>
      </c>
      <c r="AK146" s="4184"/>
      <c r="AL146" s="4575" t="s">
        <v>18</v>
      </c>
      <c r="AM146" s="4184"/>
      <c r="AN146" s="4338"/>
      <c r="AO146" s="4135"/>
      <c r="AP146" s="4338"/>
      <c r="AQ146" s="4135"/>
    </row>
    <row r="147" spans="1:90" x14ac:dyDescent="0.2">
      <c r="A147" s="4576"/>
      <c r="B147" s="4576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609"/>
      <c r="AO147" s="4136"/>
      <c r="AP147" s="4609"/>
      <c r="AQ147" s="4136"/>
    </row>
    <row r="148" spans="1:90" x14ac:dyDescent="0.2">
      <c r="A148" s="4606" t="s">
        <v>2072</v>
      </c>
      <c r="B148" s="3743" t="s">
        <v>2071</v>
      </c>
      <c r="C148" s="3744">
        <f>SUM(D148+E148)</f>
        <v>0</v>
      </c>
      <c r="D148" s="3745">
        <f t="shared" ref="D148:E151" si="45">SUM(F148+H148+J148+L148+N148+P148+R148+T148+V148+X148+Z148+AB148+AD148+AF148+AH148+AJ148+AL148)</f>
        <v>0</v>
      </c>
      <c r="E148" s="3746">
        <f t="shared" si="45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6">IF($C148&lt;AN148,1,0)</f>
        <v>0</v>
      </c>
      <c r="CH148" s="3420">
        <f t="shared" si="46"/>
        <v>0</v>
      </c>
      <c r="CI148" s="3420">
        <f t="shared" si="46"/>
        <v>0</v>
      </c>
      <c r="CJ148" s="3420">
        <f t="shared" si="46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607"/>
      <c r="B149" s="3474" t="s">
        <v>2070</v>
      </c>
      <c r="C149" s="3747">
        <f>SUM(D149+E149)</f>
        <v>0</v>
      </c>
      <c r="D149" s="3748">
        <f t="shared" si="45"/>
        <v>0</v>
      </c>
      <c r="E149" s="3749">
        <f t="shared" si="45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6"/>
        <v>0</v>
      </c>
      <c r="CH149" s="3420">
        <f t="shared" si="46"/>
        <v>0</v>
      </c>
      <c r="CI149" s="3420">
        <f t="shared" si="46"/>
        <v>0</v>
      </c>
      <c r="CJ149" s="3420">
        <f t="shared" si="46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607"/>
      <c r="B150" s="3474" t="s">
        <v>2069</v>
      </c>
      <c r="C150" s="3747">
        <f>SUM(D150+E150)</f>
        <v>0</v>
      </c>
      <c r="D150" s="3748">
        <f t="shared" si="45"/>
        <v>0</v>
      </c>
      <c r="E150" s="3749">
        <f t="shared" si="45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6"/>
        <v>0</v>
      </c>
      <c r="CH150" s="3420">
        <f t="shared" si="46"/>
        <v>0</v>
      </c>
      <c r="CI150" s="3420">
        <f t="shared" si="46"/>
        <v>0</v>
      </c>
      <c r="CJ150" s="3420">
        <f t="shared" si="46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608"/>
      <c r="B151" s="3750" t="s">
        <v>27</v>
      </c>
      <c r="C151" s="3751">
        <f>SUM(D151+E151)</f>
        <v>0</v>
      </c>
      <c r="D151" s="3752">
        <f t="shared" si="45"/>
        <v>0</v>
      </c>
      <c r="E151" s="3753">
        <f t="shared" si="45"/>
        <v>0</v>
      </c>
      <c r="F151" s="3754">
        <f t="shared" ref="F151:AQ151" si="47">SUM(F148:F150)</f>
        <v>0</v>
      </c>
      <c r="G151" s="3755">
        <f t="shared" si="47"/>
        <v>0</v>
      </c>
      <c r="H151" s="3754">
        <f t="shared" si="47"/>
        <v>0</v>
      </c>
      <c r="I151" s="3755">
        <f t="shared" si="47"/>
        <v>0</v>
      </c>
      <c r="J151" s="3754">
        <f t="shared" si="47"/>
        <v>0</v>
      </c>
      <c r="K151" s="3756">
        <f t="shared" si="47"/>
        <v>0</v>
      </c>
      <c r="L151" s="3754">
        <f t="shared" si="47"/>
        <v>0</v>
      </c>
      <c r="M151" s="3756">
        <f t="shared" si="47"/>
        <v>0</v>
      </c>
      <c r="N151" s="3754">
        <f t="shared" si="47"/>
        <v>0</v>
      </c>
      <c r="O151" s="3756">
        <f t="shared" si="47"/>
        <v>0</v>
      </c>
      <c r="P151" s="3754">
        <f t="shared" si="47"/>
        <v>0</v>
      </c>
      <c r="Q151" s="3756">
        <f t="shared" si="47"/>
        <v>0</v>
      </c>
      <c r="R151" s="3754">
        <f t="shared" si="47"/>
        <v>0</v>
      </c>
      <c r="S151" s="3756">
        <f t="shared" si="47"/>
        <v>0</v>
      </c>
      <c r="T151" s="3754">
        <f t="shared" si="47"/>
        <v>0</v>
      </c>
      <c r="U151" s="3756">
        <f t="shared" si="47"/>
        <v>0</v>
      </c>
      <c r="V151" s="3754">
        <f t="shared" si="47"/>
        <v>0</v>
      </c>
      <c r="W151" s="3756">
        <f t="shared" si="47"/>
        <v>0</v>
      </c>
      <c r="X151" s="3754">
        <f t="shared" si="47"/>
        <v>0</v>
      </c>
      <c r="Y151" s="3756">
        <f t="shared" si="47"/>
        <v>0</v>
      </c>
      <c r="Z151" s="3754">
        <f t="shared" si="47"/>
        <v>0</v>
      </c>
      <c r="AA151" s="3756">
        <f t="shared" si="47"/>
        <v>0</v>
      </c>
      <c r="AB151" s="3754">
        <f t="shared" si="47"/>
        <v>0</v>
      </c>
      <c r="AC151" s="3756">
        <f t="shared" si="47"/>
        <v>0</v>
      </c>
      <c r="AD151" s="3754">
        <f t="shared" si="47"/>
        <v>0</v>
      </c>
      <c r="AE151" s="3756">
        <f t="shared" si="47"/>
        <v>0</v>
      </c>
      <c r="AF151" s="3754">
        <f t="shared" si="47"/>
        <v>0</v>
      </c>
      <c r="AG151" s="3756">
        <f t="shared" si="47"/>
        <v>0</v>
      </c>
      <c r="AH151" s="3754">
        <f t="shared" si="47"/>
        <v>0</v>
      </c>
      <c r="AI151" s="3756">
        <f t="shared" si="47"/>
        <v>0</v>
      </c>
      <c r="AJ151" s="3754">
        <f t="shared" si="47"/>
        <v>0</v>
      </c>
      <c r="AK151" s="3756">
        <f t="shared" si="47"/>
        <v>0</v>
      </c>
      <c r="AL151" s="3757">
        <f t="shared" si="47"/>
        <v>0</v>
      </c>
      <c r="AM151" s="3756">
        <f t="shared" si="47"/>
        <v>0</v>
      </c>
      <c r="AN151" s="3758">
        <f t="shared" si="47"/>
        <v>0</v>
      </c>
      <c r="AO151" s="3759">
        <f t="shared" si="47"/>
        <v>0</v>
      </c>
      <c r="AP151" s="3758">
        <f t="shared" si="47"/>
        <v>0</v>
      </c>
      <c r="AQ151" s="3759">
        <f t="shared" si="47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43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algorithmName="SHA-512" hashValue="4I4sS7hnR4tcuQx5zO/PMZJX5XO8UbTxIZ3Yzz7xYgi3Rd5/h+m5McRKi08cqzIjUpeINb5RZi4eqhdAGenNJg==" saltValue="8dD094P16tA8XnnLYbPy/g==" spinCount="100000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showZeros="0" topLeftCell="A97" zoomScale="80" zoomScaleNormal="80" workbookViewId="0">
      <selection activeCell="AV42" sqref="AV42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34"/>
      <c r="AQ5" s="4636"/>
      <c r="AR5" s="4636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3" t="s">
        <v>96</v>
      </c>
      <c r="B6" s="4643"/>
      <c r="C6" s="4643"/>
      <c r="D6" s="4643"/>
      <c r="E6" s="4643"/>
      <c r="F6" s="4643"/>
      <c r="G6" s="4643"/>
      <c r="H6" s="4643"/>
      <c r="I6" s="4643"/>
      <c r="J6" s="4643"/>
      <c r="K6" s="4643"/>
      <c r="L6" s="4643"/>
      <c r="M6" s="4643"/>
      <c r="N6" s="4643"/>
      <c r="O6" s="4643"/>
      <c r="P6" s="4643"/>
      <c r="Q6" s="4643"/>
      <c r="R6" s="4643"/>
      <c r="S6" s="4643"/>
      <c r="T6" s="4643"/>
      <c r="U6" s="4643"/>
      <c r="V6" s="4643"/>
      <c r="W6" s="4643"/>
      <c r="X6" s="4643"/>
      <c r="Y6" s="4643"/>
      <c r="Z6" s="4643"/>
      <c r="AA6" s="4643"/>
      <c r="AB6" s="4643"/>
      <c r="AC6" s="4643"/>
      <c r="AD6" s="4643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34"/>
      <c r="AQ6" s="4636"/>
      <c r="AR6" s="4636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35"/>
      <c r="AQ7" s="4637"/>
      <c r="AR7" s="4637"/>
      <c r="AS7" s="4632"/>
      <c r="AT7" s="4633"/>
      <c r="AU7" s="4633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44" t="s">
        <v>97</v>
      </c>
      <c r="B8" s="4611" t="s">
        <v>98</v>
      </c>
      <c r="C8" s="4612"/>
      <c r="D8" s="4612"/>
      <c r="E8" s="4612"/>
      <c r="F8" s="4612"/>
      <c r="G8" s="4612"/>
      <c r="H8" s="4612"/>
      <c r="I8" s="4612"/>
      <c r="J8" s="4612"/>
      <c r="K8" s="4612"/>
      <c r="L8" s="4612"/>
      <c r="M8" s="4612"/>
      <c r="N8" s="4612"/>
      <c r="O8" s="4612"/>
      <c r="P8" s="4612"/>
      <c r="Q8" s="4612"/>
      <c r="R8" s="4612"/>
      <c r="S8" s="4612"/>
      <c r="T8" s="4612"/>
      <c r="U8" s="4612"/>
      <c r="V8" s="4613"/>
      <c r="W8" s="4644" t="s">
        <v>99</v>
      </c>
      <c r="X8" s="4646"/>
      <c r="Y8" s="4646"/>
      <c r="Z8" s="4646"/>
      <c r="AA8" s="4646"/>
      <c r="AB8" s="4646"/>
      <c r="AC8" s="4646"/>
      <c r="AD8" s="4615"/>
      <c r="AE8" s="4439" t="s">
        <v>838</v>
      </c>
      <c r="AF8" s="4648"/>
      <c r="AG8" s="4173" t="s">
        <v>100</v>
      </c>
      <c r="AH8" s="4617"/>
      <c r="AI8" s="4150" t="s">
        <v>837</v>
      </c>
      <c r="AJ8" s="4173" t="s">
        <v>836</v>
      </c>
      <c r="AK8" s="4617"/>
      <c r="AL8" s="4173" t="s">
        <v>835</v>
      </c>
      <c r="AM8" s="4617"/>
      <c r="AN8" s="4173" t="s">
        <v>437</v>
      </c>
      <c r="AO8" s="4617"/>
      <c r="AP8" s="4150" t="s">
        <v>127</v>
      </c>
      <c r="AQ8" s="4150" t="s">
        <v>231</v>
      </c>
      <c r="AR8" s="4639" t="s">
        <v>390</v>
      </c>
      <c r="AS8" s="4640"/>
      <c r="AT8" s="4638" t="s">
        <v>108</v>
      </c>
      <c r="AU8" s="4638"/>
      <c r="AV8" s="4638"/>
      <c r="AW8" s="4610" t="s">
        <v>2798</v>
      </c>
      <c r="AX8" s="4610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77"/>
      <c r="B9" s="4628" t="s">
        <v>94</v>
      </c>
      <c r="C9" s="4644" t="s">
        <v>92</v>
      </c>
      <c r="D9" s="4646"/>
      <c r="E9" s="4646"/>
      <c r="F9" s="4646"/>
      <c r="G9" s="4646"/>
      <c r="H9" s="4646"/>
      <c r="I9" s="4646"/>
      <c r="J9" s="4646"/>
      <c r="K9" s="4646"/>
      <c r="L9" s="4646"/>
      <c r="M9" s="4646"/>
      <c r="N9" s="4646"/>
      <c r="O9" s="4646"/>
      <c r="P9" s="4646"/>
      <c r="Q9" s="4646"/>
      <c r="R9" s="4646"/>
      <c r="S9" s="4615"/>
      <c r="T9" s="4150" t="s">
        <v>101</v>
      </c>
      <c r="U9" s="4164" t="s">
        <v>48</v>
      </c>
      <c r="V9" s="4166"/>
      <c r="W9" s="4650" t="s">
        <v>102</v>
      </c>
      <c r="X9" s="4650"/>
      <c r="Y9" s="4650"/>
      <c r="Z9" s="4631"/>
      <c r="AA9" s="4630" t="s">
        <v>103</v>
      </c>
      <c r="AB9" s="4650"/>
      <c r="AC9" s="4650"/>
      <c r="AD9" s="4631"/>
      <c r="AE9" s="4441"/>
      <c r="AF9" s="4649"/>
      <c r="AG9" s="4175"/>
      <c r="AH9" s="4618"/>
      <c r="AI9" s="4159"/>
      <c r="AJ9" s="4175"/>
      <c r="AK9" s="4618"/>
      <c r="AL9" s="4175"/>
      <c r="AM9" s="4618"/>
      <c r="AN9" s="4175"/>
      <c r="AO9" s="4618"/>
      <c r="AP9" s="4159"/>
      <c r="AQ9" s="4159"/>
      <c r="AR9" s="4641"/>
      <c r="AS9" s="4642"/>
      <c r="AT9" s="4638"/>
      <c r="AU9" s="4638"/>
      <c r="AV9" s="4638"/>
      <c r="AW9" s="4610"/>
      <c r="AX9" s="4610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5"/>
      <c r="B10" s="4629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51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51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51"/>
      <c r="AQ10" s="4151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>
        <v>3</v>
      </c>
      <c r="AS11" s="346">
        <v>0</v>
      </c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>
        <v>0</v>
      </c>
      <c r="AS12" s="346">
        <v>1</v>
      </c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>
        <v>0</v>
      </c>
      <c r="AS13" s="346">
        <v>0</v>
      </c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>
        <v>0</v>
      </c>
      <c r="AS14" s="346">
        <v>0</v>
      </c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>
        <v>0</v>
      </c>
      <c r="AS15" s="346">
        <v>2</v>
      </c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>
        <v>0</v>
      </c>
      <c r="AS16" s="346">
        <v>0</v>
      </c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>
        <v>0</v>
      </c>
      <c r="AS17" s="346">
        <v>2</v>
      </c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>
        <v>0</v>
      </c>
      <c r="AS18" s="346">
        <v>0</v>
      </c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>
        <v>0</v>
      </c>
      <c r="AS19" s="346">
        <v>0</v>
      </c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>
        <v>0</v>
      </c>
      <c r="AS20" s="346">
        <v>0</v>
      </c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>
        <v>0</v>
      </c>
      <c r="AS21" s="346">
        <v>1</v>
      </c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>
        <v>0</v>
      </c>
      <c r="AS22" s="346">
        <v>0</v>
      </c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>
        <v>0</v>
      </c>
      <c r="AS23" s="346">
        <v>0</v>
      </c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>
        <v>0</v>
      </c>
      <c r="AS24" s="346">
        <v>0</v>
      </c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>
        <v>0</v>
      </c>
      <c r="AS25" s="346">
        <v>0</v>
      </c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>
        <v>0</v>
      </c>
      <c r="AS26" s="346">
        <v>2</v>
      </c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>
        <v>0</v>
      </c>
      <c r="AS27" s="346">
        <v>0</v>
      </c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>
        <v>0</v>
      </c>
      <c r="AS28" s="346">
        <v>0</v>
      </c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>
        <v>0</v>
      </c>
      <c r="AS29" s="346">
        <v>0</v>
      </c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>
        <v>0</v>
      </c>
      <c r="AS30" s="346">
        <v>0</v>
      </c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>
        <v>0</v>
      </c>
      <c r="AS31" s="346">
        <v>0</v>
      </c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>
        <v>0</v>
      </c>
      <c r="AS32" s="346">
        <v>0</v>
      </c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>
        <v>0</v>
      </c>
      <c r="AS33" s="346">
        <v>0</v>
      </c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>
        <v>0</v>
      </c>
      <c r="AS34" s="346">
        <v>0</v>
      </c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>
        <v>0</v>
      </c>
      <c r="AS35" s="346">
        <v>0</v>
      </c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>
        <v>0</v>
      </c>
      <c r="AS36" s="346">
        <v>0</v>
      </c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>
        <v>0</v>
      </c>
      <c r="AS37" s="346">
        <v>0</v>
      </c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>
        <v>0</v>
      </c>
      <c r="AS38" s="346">
        <v>0</v>
      </c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>
        <v>0</v>
      </c>
      <c r="AS39" s="346">
        <v>0</v>
      </c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>
        <v>0</v>
      </c>
      <c r="AS40" s="346">
        <v>0</v>
      </c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>
        <v>0</v>
      </c>
      <c r="AS41" s="346">
        <v>0</v>
      </c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>
        <v>0</v>
      </c>
      <c r="AS42" s="346">
        <v>1</v>
      </c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>
        <v>0</v>
      </c>
      <c r="AS43" s="346">
        <v>0</v>
      </c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>
        <v>0</v>
      </c>
      <c r="AS44" s="346">
        <v>1</v>
      </c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>
        <v>0</v>
      </c>
      <c r="AS45" s="346">
        <v>0</v>
      </c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>
        <v>0</v>
      </c>
      <c r="AS46" s="346">
        <v>0</v>
      </c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>
        <v>0</v>
      </c>
      <c r="AS47" s="346">
        <v>0</v>
      </c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>
        <v>0</v>
      </c>
      <c r="AS48" s="346">
        <v>0</v>
      </c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>
        <v>0</v>
      </c>
      <c r="AS49" s="346">
        <v>1</v>
      </c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>
        <v>0</v>
      </c>
      <c r="AS50" s="346">
        <v>0</v>
      </c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>
        <v>0</v>
      </c>
      <c r="AS51" s="346">
        <v>0</v>
      </c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>
        <v>0</v>
      </c>
      <c r="AS52" s="346">
        <v>0</v>
      </c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>
        <v>0</v>
      </c>
      <c r="AS53" s="346">
        <v>0</v>
      </c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>
        <v>0</v>
      </c>
      <c r="AS54" s="346">
        <v>0</v>
      </c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>
        <v>0</v>
      </c>
      <c r="AS55" s="346">
        <v>0</v>
      </c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>
        <v>0</v>
      </c>
      <c r="AS56" s="346">
        <v>0</v>
      </c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>
        <v>0</v>
      </c>
      <c r="AS57" s="346">
        <v>0</v>
      </c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>
        <v>0</v>
      </c>
      <c r="AS58" s="346">
        <v>0</v>
      </c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>
        <v>1</v>
      </c>
      <c r="AS59" s="346">
        <v>1</v>
      </c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>
        <v>0</v>
      </c>
      <c r="AS60" s="346">
        <v>0</v>
      </c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>
        <v>0</v>
      </c>
      <c r="AS61" s="346">
        <v>0</v>
      </c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>
        <v>0</v>
      </c>
      <c r="AS62" s="346">
        <v>0</v>
      </c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>
        <v>0</v>
      </c>
      <c r="AS63" s="346">
        <v>0</v>
      </c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>
        <v>0</v>
      </c>
      <c r="AS64" s="346">
        <v>0</v>
      </c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>
        <v>0</v>
      </c>
      <c r="AS65" s="346">
        <v>0</v>
      </c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>
        <v>0</v>
      </c>
      <c r="AS66" s="346">
        <v>0</v>
      </c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>
        <v>0</v>
      </c>
      <c r="AS67" s="346">
        <v>0</v>
      </c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>
        <v>0</v>
      </c>
      <c r="AS68" s="429">
        <v>0</v>
      </c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>
        <v>0</v>
      </c>
      <c r="AS69" s="427">
        <v>0</v>
      </c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>
        <v>0</v>
      </c>
      <c r="AS70" s="426">
        <v>0</v>
      </c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4</v>
      </c>
      <c r="AS71" s="3706">
        <f>SUM(AS11:AS70)</f>
        <v>12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60" t="s">
        <v>0</v>
      </c>
      <c r="B90" s="4661"/>
      <c r="C90" s="4660" t="s">
        <v>44</v>
      </c>
      <c r="D90" s="4664"/>
      <c r="E90" s="4661"/>
      <c r="F90" s="4630" t="s">
        <v>110</v>
      </c>
      <c r="G90" s="4650"/>
      <c r="H90" s="4650"/>
      <c r="I90" s="4650"/>
      <c r="J90" s="4650"/>
      <c r="K90" s="4650"/>
      <c r="L90" s="4650"/>
      <c r="M90" s="4650"/>
      <c r="N90" s="4650"/>
      <c r="O90" s="4650"/>
      <c r="P90" s="4650"/>
      <c r="Q90" s="4650"/>
      <c r="R90" s="4650"/>
      <c r="S90" s="4650"/>
      <c r="T90" s="4650"/>
      <c r="U90" s="4650"/>
      <c r="V90" s="4650"/>
      <c r="W90" s="4650"/>
      <c r="X90" s="4650"/>
      <c r="Y90" s="4650"/>
      <c r="Z90" s="4650"/>
      <c r="AA90" s="4650"/>
      <c r="AB90" s="4650"/>
      <c r="AC90" s="4650"/>
      <c r="AD90" s="4650"/>
      <c r="AE90" s="4650"/>
      <c r="AF90" s="4650"/>
      <c r="AG90" s="4650"/>
      <c r="AH90" s="4650"/>
      <c r="AI90" s="4650"/>
      <c r="AJ90" s="4650"/>
      <c r="AK90" s="4650"/>
      <c r="AL90" s="4650"/>
      <c r="AM90" s="4631"/>
      <c r="AN90" s="4628" t="s">
        <v>440</v>
      </c>
      <c r="AO90" s="4625" t="s">
        <v>444</v>
      </c>
      <c r="AP90" s="4623" t="s">
        <v>442</v>
      </c>
      <c r="AQ90" s="4615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69"/>
      <c r="B91" s="4265"/>
      <c r="C91" s="4662"/>
      <c r="D91" s="4665"/>
      <c r="E91" s="4663"/>
      <c r="F91" s="4651" t="s">
        <v>83</v>
      </c>
      <c r="G91" s="4652"/>
      <c r="H91" s="4651" t="s">
        <v>84</v>
      </c>
      <c r="I91" s="4652"/>
      <c r="J91" s="4651" t="s">
        <v>85</v>
      </c>
      <c r="K91" s="4652"/>
      <c r="L91" s="4651" t="s">
        <v>79</v>
      </c>
      <c r="M91" s="4652"/>
      <c r="N91" s="4651" t="s">
        <v>6</v>
      </c>
      <c r="O91" s="4652"/>
      <c r="P91" s="4630" t="s">
        <v>7</v>
      </c>
      <c r="Q91" s="4631"/>
      <c r="R91" s="4630" t="s">
        <v>8</v>
      </c>
      <c r="S91" s="4631"/>
      <c r="T91" s="4630" t="s">
        <v>9</v>
      </c>
      <c r="U91" s="4631"/>
      <c r="V91" s="4630" t="s">
        <v>10</v>
      </c>
      <c r="W91" s="4631"/>
      <c r="X91" s="4630" t="s">
        <v>11</v>
      </c>
      <c r="Y91" s="4631"/>
      <c r="Z91" s="4630" t="s">
        <v>12</v>
      </c>
      <c r="AA91" s="4631"/>
      <c r="AB91" s="4630" t="s">
        <v>13</v>
      </c>
      <c r="AC91" s="4631"/>
      <c r="AD91" s="4630" t="s">
        <v>14</v>
      </c>
      <c r="AE91" s="4631"/>
      <c r="AF91" s="4630" t="s">
        <v>15</v>
      </c>
      <c r="AG91" s="4631"/>
      <c r="AH91" s="4630" t="s">
        <v>16</v>
      </c>
      <c r="AI91" s="4631"/>
      <c r="AJ91" s="4630" t="s">
        <v>17</v>
      </c>
      <c r="AK91" s="4631"/>
      <c r="AL91" s="4630" t="s">
        <v>18</v>
      </c>
      <c r="AM91" s="4631"/>
      <c r="AN91" s="4159"/>
      <c r="AO91" s="4626"/>
      <c r="AP91" s="4204"/>
      <c r="AQ91" s="417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62"/>
      <c r="B92" s="4663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29"/>
      <c r="AO92" s="4627"/>
      <c r="AP92" s="4624"/>
      <c r="AQ92" s="461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66" t="s">
        <v>111</v>
      </c>
      <c r="B93" s="4667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28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59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29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53" t="s">
        <v>31</v>
      </c>
      <c r="B97" s="4654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59" t="s">
        <v>340</v>
      </c>
      <c r="B98" s="4655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56" t="s">
        <v>67</v>
      </c>
      <c r="B99" s="4657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59" t="s">
        <v>116</v>
      </c>
      <c r="B100" s="4655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58" t="s">
        <v>117</v>
      </c>
      <c r="B101" s="4659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68" t="s">
        <v>27</v>
      </c>
      <c r="B102" s="4669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74" t="s">
        <v>46</v>
      </c>
      <c r="B104" s="4628" t="s">
        <v>0</v>
      </c>
      <c r="C104" s="4660" t="s">
        <v>44</v>
      </c>
      <c r="D104" s="4664"/>
      <c r="E104" s="4661"/>
      <c r="F104" s="4630" t="s">
        <v>110</v>
      </c>
      <c r="G104" s="4650"/>
      <c r="H104" s="4650"/>
      <c r="I104" s="4650"/>
      <c r="J104" s="4650"/>
      <c r="K104" s="4650"/>
      <c r="L104" s="4650"/>
      <c r="M104" s="4650"/>
      <c r="N104" s="4650"/>
      <c r="O104" s="4650"/>
      <c r="P104" s="4650"/>
      <c r="Q104" s="4650"/>
      <c r="R104" s="4650"/>
      <c r="S104" s="4650"/>
      <c r="T104" s="4650"/>
      <c r="U104" s="4650"/>
      <c r="V104" s="4650"/>
      <c r="W104" s="4650"/>
      <c r="X104" s="4650"/>
      <c r="Y104" s="4650"/>
      <c r="Z104" s="4650"/>
      <c r="AA104" s="4650"/>
      <c r="AB104" s="4650"/>
      <c r="AC104" s="4650"/>
      <c r="AD104" s="4650"/>
      <c r="AE104" s="4650"/>
      <c r="AF104" s="4650"/>
      <c r="AG104" s="4650"/>
      <c r="AH104" s="4650"/>
      <c r="AI104" s="4650"/>
      <c r="AJ104" s="4650"/>
      <c r="AK104" s="4650"/>
      <c r="AL104" s="4650"/>
      <c r="AM104" s="4631"/>
      <c r="AN104" s="4647" t="s">
        <v>440</v>
      </c>
      <c r="AO104" s="4619" t="s">
        <v>443</v>
      </c>
      <c r="AP104" s="4620"/>
      <c r="AQ104" s="4614" t="s">
        <v>442</v>
      </c>
      <c r="AR104" s="4615" t="s">
        <v>441</v>
      </c>
      <c r="AS104" s="4628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63"/>
      <c r="B105" s="4159"/>
      <c r="C105" s="4662"/>
      <c r="D105" s="4665"/>
      <c r="E105" s="4663"/>
      <c r="F105" s="4651" t="s">
        <v>83</v>
      </c>
      <c r="G105" s="4652"/>
      <c r="H105" s="4651" t="s">
        <v>84</v>
      </c>
      <c r="I105" s="4652"/>
      <c r="J105" s="4651" t="s">
        <v>85</v>
      </c>
      <c r="K105" s="4652"/>
      <c r="L105" s="4651" t="s">
        <v>79</v>
      </c>
      <c r="M105" s="4652"/>
      <c r="N105" s="4651" t="s">
        <v>6</v>
      </c>
      <c r="O105" s="4652"/>
      <c r="P105" s="4630" t="s">
        <v>7</v>
      </c>
      <c r="Q105" s="4631"/>
      <c r="R105" s="4630" t="s">
        <v>8</v>
      </c>
      <c r="S105" s="4631"/>
      <c r="T105" s="4630" t="s">
        <v>9</v>
      </c>
      <c r="U105" s="4631"/>
      <c r="V105" s="4630" t="s">
        <v>10</v>
      </c>
      <c r="W105" s="4631"/>
      <c r="X105" s="4630" t="s">
        <v>11</v>
      </c>
      <c r="Y105" s="4631"/>
      <c r="Z105" s="4630" t="s">
        <v>12</v>
      </c>
      <c r="AA105" s="4631"/>
      <c r="AB105" s="4630" t="s">
        <v>13</v>
      </c>
      <c r="AC105" s="4631"/>
      <c r="AD105" s="4630" t="s">
        <v>14</v>
      </c>
      <c r="AE105" s="4631"/>
      <c r="AF105" s="4630" t="s">
        <v>15</v>
      </c>
      <c r="AG105" s="4631"/>
      <c r="AH105" s="4630" t="s">
        <v>16</v>
      </c>
      <c r="AI105" s="4631"/>
      <c r="AJ105" s="4630" t="s">
        <v>17</v>
      </c>
      <c r="AK105" s="4631"/>
      <c r="AL105" s="4630" t="s">
        <v>18</v>
      </c>
      <c r="AM105" s="4631"/>
      <c r="AN105" s="4359"/>
      <c r="AO105" s="4621"/>
      <c r="AP105" s="4622"/>
      <c r="AQ105" s="4204"/>
      <c r="AR105" s="4179"/>
      <c r="AS105" s="4159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75"/>
      <c r="B106" s="4629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360"/>
      <c r="AO106" s="3234" t="s">
        <v>438</v>
      </c>
      <c r="AP106" s="441" t="s">
        <v>439</v>
      </c>
      <c r="AQ106" s="4536"/>
      <c r="AR106" s="4616"/>
      <c r="AS106" s="4629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7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76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71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72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73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61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65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61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65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28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29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32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algorithmName="SHA-512" hashValue="BhncyZLLaPWBiibSRQjge10Nx5MhZ+VDyHcBTOoR9fjk/17PkvAxZYXqW7SWhyKimT0aK/j4cX8dROp9n9B8Ng==" saltValue="sOAYV8OqqQ9j7UjMESeWoQ==" spinCount="100000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showZeros="0" workbookViewId="0">
      <selection activeCell="AM52" sqref="AM52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3" t="s">
        <v>1382</v>
      </c>
      <c r="B6" s="4643"/>
      <c r="C6" s="4643"/>
      <c r="D6" s="4643"/>
      <c r="E6" s="4643"/>
      <c r="F6" s="4643"/>
      <c r="G6" s="4643"/>
      <c r="H6" s="4643"/>
      <c r="I6" s="4643"/>
      <c r="J6" s="4643"/>
      <c r="K6" s="4643"/>
      <c r="L6" s="4643"/>
      <c r="M6" s="4643"/>
      <c r="N6" s="4643"/>
      <c r="O6" s="4643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4" t="s">
        <v>1225</v>
      </c>
      <c r="B9" s="4173" t="s">
        <v>1266</v>
      </c>
      <c r="C9" s="4160"/>
      <c r="D9" s="4174"/>
      <c r="E9" s="4152" t="s">
        <v>92</v>
      </c>
      <c r="F9" s="4153"/>
      <c r="G9" s="4153"/>
      <c r="H9" s="4153"/>
      <c r="I9" s="4153"/>
      <c r="J9" s="4153"/>
      <c r="K9" s="4153"/>
      <c r="L9" s="4153"/>
      <c r="M9" s="4153"/>
      <c r="N9" s="4153"/>
      <c r="O9" s="4153"/>
      <c r="P9" s="4153"/>
      <c r="Q9" s="4153"/>
      <c r="R9" s="4153"/>
      <c r="S9" s="4153"/>
      <c r="T9" s="4153"/>
      <c r="U9" s="4153"/>
      <c r="V9" s="4153"/>
      <c r="W9" s="4153"/>
      <c r="X9" s="4153"/>
      <c r="Y9" s="4153"/>
      <c r="Z9" s="4153"/>
      <c r="AA9" s="4153"/>
      <c r="AB9" s="4153"/>
      <c r="AC9" s="4153"/>
      <c r="AD9" s="4153"/>
      <c r="AE9" s="4153"/>
      <c r="AF9" s="4153"/>
      <c r="AG9" s="4153"/>
      <c r="AH9" s="4153"/>
      <c r="AI9" s="4153"/>
      <c r="AJ9" s="4153"/>
      <c r="AK9" s="4153"/>
      <c r="AL9" s="4156"/>
      <c r="AM9" s="4150" t="s">
        <v>440</v>
      </c>
      <c r="AN9" s="4152" t="s">
        <v>1379</v>
      </c>
      <c r="AO9" s="4153"/>
      <c r="AP9" s="4153"/>
      <c r="AQ9" s="4156"/>
      <c r="AR9" s="4150" t="s">
        <v>1378</v>
      </c>
      <c r="AS9" s="4150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63"/>
      <c r="B10" s="4175"/>
      <c r="C10" s="4161"/>
      <c r="D10" s="4176"/>
      <c r="E10" s="4152" t="s">
        <v>83</v>
      </c>
      <c r="F10" s="4156"/>
      <c r="G10" s="4152" t="s">
        <v>84</v>
      </c>
      <c r="H10" s="4156"/>
      <c r="I10" s="4152" t="s">
        <v>85</v>
      </c>
      <c r="J10" s="4156"/>
      <c r="K10" s="4152" t="s">
        <v>79</v>
      </c>
      <c r="L10" s="4156"/>
      <c r="M10" s="4152" t="s">
        <v>6</v>
      </c>
      <c r="N10" s="4156"/>
      <c r="O10" s="4164" t="s">
        <v>7</v>
      </c>
      <c r="P10" s="4166"/>
      <c r="Q10" s="4164" t="s">
        <v>8</v>
      </c>
      <c r="R10" s="4166"/>
      <c r="S10" s="4164" t="s">
        <v>9</v>
      </c>
      <c r="T10" s="4166"/>
      <c r="U10" s="4164" t="s">
        <v>10</v>
      </c>
      <c r="V10" s="4166"/>
      <c r="W10" s="4164" t="s">
        <v>11</v>
      </c>
      <c r="X10" s="4166"/>
      <c r="Y10" s="4164" t="s">
        <v>12</v>
      </c>
      <c r="Z10" s="4166"/>
      <c r="AA10" s="4164" t="s">
        <v>13</v>
      </c>
      <c r="AB10" s="4166"/>
      <c r="AC10" s="4164" t="s">
        <v>14</v>
      </c>
      <c r="AD10" s="4166"/>
      <c r="AE10" s="4164" t="s">
        <v>15</v>
      </c>
      <c r="AF10" s="4166"/>
      <c r="AG10" s="4165" t="s">
        <v>16</v>
      </c>
      <c r="AH10" s="4165"/>
      <c r="AI10" s="4164" t="s">
        <v>17</v>
      </c>
      <c r="AJ10" s="4166"/>
      <c r="AK10" s="4165" t="s">
        <v>18</v>
      </c>
      <c r="AL10" s="4166"/>
      <c r="AM10" s="4159"/>
      <c r="AN10" s="4529" t="s">
        <v>1377</v>
      </c>
      <c r="AO10" s="4691" t="s">
        <v>1376</v>
      </c>
      <c r="AP10" s="4691" t="s">
        <v>1375</v>
      </c>
      <c r="AQ10" s="4722" t="s">
        <v>1374</v>
      </c>
      <c r="AR10" s="4159"/>
      <c r="AS10" s="415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5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51"/>
      <c r="AN11" s="4531"/>
      <c r="AO11" s="4692"/>
      <c r="AP11" s="4692"/>
      <c r="AQ11" s="4723"/>
      <c r="AR11" s="4151"/>
      <c r="AS11" s="4151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712" t="s">
        <v>1370</v>
      </c>
      <c r="B15" s="4712"/>
      <c r="C15" s="4712"/>
      <c r="D15" s="4712"/>
      <c r="E15" s="4712"/>
      <c r="F15" s="4712"/>
      <c r="G15" s="4712"/>
      <c r="H15" s="4712"/>
      <c r="I15" s="4712"/>
      <c r="J15" s="4712"/>
      <c r="K15" s="4712"/>
      <c r="L15" s="4712"/>
      <c r="M15" s="4712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4" t="s">
        <v>0</v>
      </c>
      <c r="B16" s="4173" t="s">
        <v>1266</v>
      </c>
      <c r="C16" s="4160"/>
      <c r="D16" s="4174"/>
      <c r="E16" s="4152" t="s">
        <v>92</v>
      </c>
      <c r="F16" s="4153"/>
      <c r="G16" s="4153"/>
      <c r="H16" s="4153"/>
      <c r="I16" s="4153"/>
      <c r="J16" s="4153"/>
      <c r="K16" s="4153"/>
      <c r="L16" s="4153"/>
      <c r="M16" s="4153"/>
      <c r="N16" s="4153"/>
      <c r="O16" s="4153"/>
      <c r="P16" s="4153"/>
      <c r="Q16" s="4153"/>
      <c r="R16" s="4153"/>
      <c r="S16" s="4153"/>
      <c r="T16" s="4153"/>
      <c r="U16" s="4153"/>
      <c r="V16" s="4153"/>
      <c r="W16" s="4153"/>
      <c r="X16" s="4153"/>
      <c r="Y16" s="4153"/>
      <c r="Z16" s="4153"/>
      <c r="AA16" s="4153"/>
      <c r="AB16" s="4153"/>
      <c r="AC16" s="4153"/>
      <c r="AD16" s="4153"/>
      <c r="AE16" s="4153"/>
      <c r="AF16" s="4153"/>
      <c r="AG16" s="4153"/>
      <c r="AH16" s="4153"/>
      <c r="AI16" s="4153"/>
      <c r="AJ16" s="4153"/>
      <c r="AK16" s="4153"/>
      <c r="AL16" s="4156"/>
      <c r="AM16" s="4150" t="s">
        <v>440</v>
      </c>
      <c r="AN16" s="4150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63"/>
      <c r="B17" s="4175"/>
      <c r="C17" s="4161"/>
      <c r="D17" s="4176"/>
      <c r="E17" s="4152" t="s">
        <v>83</v>
      </c>
      <c r="F17" s="4156"/>
      <c r="G17" s="4152" t="s">
        <v>84</v>
      </c>
      <c r="H17" s="4156"/>
      <c r="I17" s="4152" t="s">
        <v>85</v>
      </c>
      <c r="J17" s="4156"/>
      <c r="K17" s="4152" t="s">
        <v>79</v>
      </c>
      <c r="L17" s="4156"/>
      <c r="M17" s="4152" t="s">
        <v>6</v>
      </c>
      <c r="N17" s="4156"/>
      <c r="O17" s="4164" t="s">
        <v>7</v>
      </c>
      <c r="P17" s="4166"/>
      <c r="Q17" s="4164" t="s">
        <v>8</v>
      </c>
      <c r="R17" s="4166"/>
      <c r="S17" s="4164" t="s">
        <v>9</v>
      </c>
      <c r="T17" s="4166"/>
      <c r="U17" s="4164" t="s">
        <v>10</v>
      </c>
      <c r="V17" s="4166"/>
      <c r="W17" s="4164" t="s">
        <v>11</v>
      </c>
      <c r="X17" s="4166"/>
      <c r="Y17" s="4164" t="s">
        <v>12</v>
      </c>
      <c r="Z17" s="4166"/>
      <c r="AA17" s="4164" t="s">
        <v>13</v>
      </c>
      <c r="AB17" s="4166"/>
      <c r="AC17" s="4164" t="s">
        <v>14</v>
      </c>
      <c r="AD17" s="4166"/>
      <c r="AE17" s="4164" t="s">
        <v>15</v>
      </c>
      <c r="AF17" s="4166"/>
      <c r="AG17" s="4164" t="s">
        <v>16</v>
      </c>
      <c r="AH17" s="4166"/>
      <c r="AI17" s="4164" t="s">
        <v>17</v>
      </c>
      <c r="AJ17" s="4166"/>
      <c r="AK17" s="4164" t="s">
        <v>18</v>
      </c>
      <c r="AL17" s="4166"/>
      <c r="AM17" s="4159"/>
      <c r="AN17" s="4159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5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51"/>
      <c r="AN18" s="4151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49" t="s">
        <v>0</v>
      </c>
      <c r="B24" s="4173" t="s">
        <v>1266</v>
      </c>
      <c r="C24" s="4160"/>
      <c r="D24" s="4174"/>
      <c r="E24" s="4152" t="s">
        <v>92</v>
      </c>
      <c r="F24" s="4153"/>
      <c r="G24" s="4153"/>
      <c r="H24" s="4153"/>
      <c r="I24" s="4153"/>
      <c r="J24" s="4153"/>
      <c r="K24" s="4153"/>
      <c r="L24" s="4153"/>
      <c r="M24" s="4153"/>
      <c r="N24" s="4153"/>
      <c r="O24" s="4153"/>
      <c r="P24" s="4153"/>
      <c r="Q24" s="4153"/>
      <c r="R24" s="4153"/>
      <c r="S24" s="4153"/>
      <c r="T24" s="4153"/>
      <c r="U24" s="4153"/>
      <c r="V24" s="4153"/>
      <c r="W24" s="4153"/>
      <c r="X24" s="4153"/>
      <c r="Y24" s="4153"/>
      <c r="Z24" s="4153"/>
      <c r="AA24" s="4153"/>
      <c r="AB24" s="4153"/>
      <c r="AC24" s="4153"/>
      <c r="AD24" s="4153"/>
      <c r="AE24" s="4153"/>
      <c r="AF24" s="4153"/>
      <c r="AG24" s="4153"/>
      <c r="AH24" s="4153"/>
      <c r="AI24" s="4153"/>
      <c r="AJ24" s="4153"/>
      <c r="AK24" s="4153"/>
      <c r="AL24" s="4156"/>
      <c r="AM24" s="4150" t="s">
        <v>440</v>
      </c>
      <c r="AN24" s="4150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69"/>
      <c r="B25" s="4175"/>
      <c r="C25" s="4161"/>
      <c r="D25" s="4176"/>
      <c r="E25" s="4152" t="s">
        <v>83</v>
      </c>
      <c r="F25" s="4156"/>
      <c r="G25" s="4152" t="s">
        <v>84</v>
      </c>
      <c r="H25" s="4156"/>
      <c r="I25" s="4152" t="s">
        <v>85</v>
      </c>
      <c r="J25" s="4156"/>
      <c r="K25" s="4152" t="s">
        <v>79</v>
      </c>
      <c r="L25" s="4156"/>
      <c r="M25" s="4152" t="s">
        <v>6</v>
      </c>
      <c r="N25" s="4156"/>
      <c r="O25" s="4164" t="s">
        <v>7</v>
      </c>
      <c r="P25" s="4166"/>
      <c r="Q25" s="4164" t="s">
        <v>8</v>
      </c>
      <c r="R25" s="4166"/>
      <c r="S25" s="4164" t="s">
        <v>9</v>
      </c>
      <c r="T25" s="4166"/>
      <c r="U25" s="4164" t="s">
        <v>10</v>
      </c>
      <c r="V25" s="4166"/>
      <c r="W25" s="4164" t="s">
        <v>11</v>
      </c>
      <c r="X25" s="4166"/>
      <c r="Y25" s="4164" t="s">
        <v>12</v>
      </c>
      <c r="Z25" s="4166"/>
      <c r="AA25" s="4164" t="s">
        <v>13</v>
      </c>
      <c r="AB25" s="4166"/>
      <c r="AC25" s="4164" t="s">
        <v>14</v>
      </c>
      <c r="AD25" s="4166"/>
      <c r="AE25" s="4164" t="s">
        <v>15</v>
      </c>
      <c r="AF25" s="4166"/>
      <c r="AG25" s="4164" t="s">
        <v>16</v>
      </c>
      <c r="AH25" s="4166"/>
      <c r="AI25" s="4164" t="s">
        <v>17</v>
      </c>
      <c r="AJ25" s="4166"/>
      <c r="AK25" s="4164" t="s">
        <v>18</v>
      </c>
      <c r="AL25" s="4166"/>
      <c r="AM25" s="4159"/>
      <c r="AN25" s="4159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0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51"/>
      <c r="AN26" s="4151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49" t="s">
        <v>0</v>
      </c>
      <c r="B34" s="4173" t="s">
        <v>1266</v>
      </c>
      <c r="C34" s="4160"/>
      <c r="D34" s="4174"/>
      <c r="E34" s="4152" t="s">
        <v>92</v>
      </c>
      <c r="F34" s="4153"/>
      <c r="G34" s="4153"/>
      <c r="H34" s="4153"/>
      <c r="I34" s="4153"/>
      <c r="J34" s="4153"/>
      <c r="K34" s="4153"/>
      <c r="L34" s="4153"/>
      <c r="M34" s="4153"/>
      <c r="N34" s="4153"/>
      <c r="O34" s="4153"/>
      <c r="P34" s="4153"/>
      <c r="Q34" s="4153"/>
      <c r="R34" s="4153"/>
      <c r="S34" s="4153"/>
      <c r="T34" s="4153"/>
      <c r="U34" s="4153"/>
      <c r="V34" s="4153"/>
      <c r="W34" s="4153"/>
      <c r="X34" s="4153"/>
      <c r="Y34" s="4153"/>
      <c r="Z34" s="4153"/>
      <c r="AA34" s="4153"/>
      <c r="AB34" s="4153"/>
      <c r="AC34" s="4153"/>
      <c r="AD34" s="4153"/>
      <c r="AE34" s="4153"/>
      <c r="AF34" s="4153"/>
      <c r="AG34" s="4153"/>
      <c r="AH34" s="4153"/>
      <c r="AI34" s="4153"/>
      <c r="AJ34" s="4153"/>
      <c r="AK34" s="4153"/>
      <c r="AL34" s="4156"/>
      <c r="AM34" s="4150" t="s">
        <v>440</v>
      </c>
      <c r="AN34" s="4150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69"/>
      <c r="B35" s="4175"/>
      <c r="C35" s="4161"/>
      <c r="D35" s="4176"/>
      <c r="E35" s="4152" t="s">
        <v>83</v>
      </c>
      <c r="F35" s="4156"/>
      <c r="G35" s="4152" t="s">
        <v>84</v>
      </c>
      <c r="H35" s="4156"/>
      <c r="I35" s="4152" t="s">
        <v>85</v>
      </c>
      <c r="J35" s="4156"/>
      <c r="K35" s="4152" t="s">
        <v>79</v>
      </c>
      <c r="L35" s="4156"/>
      <c r="M35" s="4152" t="s">
        <v>6</v>
      </c>
      <c r="N35" s="4156"/>
      <c r="O35" s="4164" t="s">
        <v>7</v>
      </c>
      <c r="P35" s="4166"/>
      <c r="Q35" s="4164" t="s">
        <v>8</v>
      </c>
      <c r="R35" s="4166"/>
      <c r="S35" s="4164" t="s">
        <v>9</v>
      </c>
      <c r="T35" s="4166"/>
      <c r="U35" s="4164" t="s">
        <v>10</v>
      </c>
      <c r="V35" s="4166"/>
      <c r="W35" s="4164" t="s">
        <v>11</v>
      </c>
      <c r="X35" s="4166"/>
      <c r="Y35" s="4164" t="s">
        <v>12</v>
      </c>
      <c r="Z35" s="4166"/>
      <c r="AA35" s="4164" t="s">
        <v>13</v>
      </c>
      <c r="AB35" s="4166"/>
      <c r="AC35" s="4164" t="s">
        <v>14</v>
      </c>
      <c r="AD35" s="4166"/>
      <c r="AE35" s="4164" t="s">
        <v>15</v>
      </c>
      <c r="AF35" s="4166"/>
      <c r="AG35" s="4164" t="s">
        <v>16</v>
      </c>
      <c r="AH35" s="4166"/>
      <c r="AI35" s="4164" t="s">
        <v>17</v>
      </c>
      <c r="AJ35" s="4166"/>
      <c r="AK35" s="4164" t="s">
        <v>18</v>
      </c>
      <c r="AL35" s="4166"/>
      <c r="AM35" s="4159"/>
      <c r="AN35" s="4159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0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51"/>
      <c r="AN36" s="4151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49" t="s">
        <v>0</v>
      </c>
      <c r="B44" s="4173" t="s">
        <v>1266</v>
      </c>
      <c r="C44" s="4160"/>
      <c r="D44" s="4174"/>
      <c r="E44" s="4152" t="s">
        <v>92</v>
      </c>
      <c r="F44" s="4153"/>
      <c r="G44" s="4153"/>
      <c r="H44" s="4153"/>
      <c r="I44" s="4153"/>
      <c r="J44" s="4153"/>
      <c r="K44" s="4153"/>
      <c r="L44" s="4153"/>
      <c r="M44" s="4153"/>
      <c r="N44" s="4153"/>
      <c r="O44" s="4153"/>
      <c r="P44" s="4153"/>
      <c r="Q44" s="4153"/>
      <c r="R44" s="4153"/>
      <c r="S44" s="4153"/>
      <c r="T44" s="4153"/>
      <c r="U44" s="4153"/>
      <c r="V44" s="4153"/>
      <c r="W44" s="4153"/>
      <c r="X44" s="4153"/>
      <c r="Y44" s="4153"/>
      <c r="Z44" s="4153"/>
      <c r="AA44" s="4153"/>
      <c r="AB44" s="4153"/>
      <c r="AC44" s="4153"/>
      <c r="AD44" s="4153"/>
      <c r="AE44" s="4153"/>
      <c r="AF44" s="4153"/>
      <c r="AG44" s="4153"/>
      <c r="AH44" s="4153"/>
      <c r="AI44" s="4153"/>
      <c r="AJ44" s="4153"/>
      <c r="AK44" s="4153"/>
      <c r="AL44" s="4156"/>
      <c r="AM44" s="4150" t="s">
        <v>440</v>
      </c>
      <c r="AN44" s="4150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69"/>
      <c r="B45" s="4175"/>
      <c r="C45" s="4161"/>
      <c r="D45" s="4176"/>
      <c r="E45" s="4152" t="s">
        <v>83</v>
      </c>
      <c r="F45" s="4156"/>
      <c r="G45" s="4152" t="s">
        <v>84</v>
      </c>
      <c r="H45" s="4156"/>
      <c r="I45" s="4152" t="s">
        <v>85</v>
      </c>
      <c r="J45" s="4156"/>
      <c r="K45" s="4152" t="s">
        <v>79</v>
      </c>
      <c r="L45" s="4156"/>
      <c r="M45" s="4152" t="s">
        <v>6</v>
      </c>
      <c r="N45" s="4156"/>
      <c r="O45" s="4164" t="s">
        <v>7</v>
      </c>
      <c r="P45" s="4166"/>
      <c r="Q45" s="4164" t="s">
        <v>8</v>
      </c>
      <c r="R45" s="4166"/>
      <c r="S45" s="4164" t="s">
        <v>9</v>
      </c>
      <c r="T45" s="4166"/>
      <c r="U45" s="4164" t="s">
        <v>10</v>
      </c>
      <c r="V45" s="4166"/>
      <c r="W45" s="4164" t="s">
        <v>11</v>
      </c>
      <c r="X45" s="4166"/>
      <c r="Y45" s="4164" t="s">
        <v>12</v>
      </c>
      <c r="Z45" s="4166"/>
      <c r="AA45" s="4164" t="s">
        <v>13</v>
      </c>
      <c r="AB45" s="4166"/>
      <c r="AC45" s="4164" t="s">
        <v>14</v>
      </c>
      <c r="AD45" s="4166"/>
      <c r="AE45" s="4164" t="s">
        <v>15</v>
      </c>
      <c r="AF45" s="4166"/>
      <c r="AG45" s="4164" t="s">
        <v>16</v>
      </c>
      <c r="AH45" s="4166"/>
      <c r="AI45" s="4164" t="s">
        <v>17</v>
      </c>
      <c r="AJ45" s="4166"/>
      <c r="AK45" s="4164" t="s">
        <v>18</v>
      </c>
      <c r="AL45" s="4166"/>
      <c r="AM45" s="4159"/>
      <c r="AN45" s="4159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0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51"/>
      <c r="AN46" s="4151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0</v>
      </c>
      <c r="C51" s="1193">
        <f t="shared" si="7"/>
        <v>0</v>
      </c>
      <c r="D51" s="185">
        <f t="shared" si="7"/>
        <v>0</v>
      </c>
      <c r="E51" s="125">
        <v>0</v>
      </c>
      <c r="F51" s="165">
        <v>0</v>
      </c>
      <c r="G51" s="125">
        <v>0</v>
      </c>
      <c r="H51" s="165">
        <v>0</v>
      </c>
      <c r="I51" s="125">
        <v>0</v>
      </c>
      <c r="J51" s="137">
        <v>0</v>
      </c>
      <c r="K51" s="125">
        <v>0</v>
      </c>
      <c r="L51" s="137">
        <v>0</v>
      </c>
      <c r="M51" s="125">
        <v>0</v>
      </c>
      <c r="N51" s="137">
        <v>0</v>
      </c>
      <c r="O51" s="184">
        <v>0</v>
      </c>
      <c r="P51" s="137">
        <v>0</v>
      </c>
      <c r="Q51" s="184">
        <v>0</v>
      </c>
      <c r="R51" s="137">
        <v>0</v>
      </c>
      <c r="S51" s="184">
        <v>0</v>
      </c>
      <c r="T51" s="137">
        <v>0</v>
      </c>
      <c r="U51" s="184">
        <v>0</v>
      </c>
      <c r="V51" s="137">
        <v>0</v>
      </c>
      <c r="W51" s="184">
        <v>0</v>
      </c>
      <c r="X51" s="137">
        <v>0</v>
      </c>
      <c r="Y51" s="184">
        <v>0</v>
      </c>
      <c r="Z51" s="137">
        <v>0</v>
      </c>
      <c r="AA51" s="184">
        <v>0</v>
      </c>
      <c r="AB51" s="137">
        <v>0</v>
      </c>
      <c r="AC51" s="184">
        <v>0</v>
      </c>
      <c r="AD51" s="137">
        <v>0</v>
      </c>
      <c r="AE51" s="184">
        <v>0</v>
      </c>
      <c r="AF51" s="137">
        <v>0</v>
      </c>
      <c r="AG51" s="184">
        <v>0</v>
      </c>
      <c r="AH51" s="137">
        <v>0</v>
      </c>
      <c r="AI51" s="184">
        <v>0</v>
      </c>
      <c r="AJ51" s="137">
        <v>0</v>
      </c>
      <c r="AK51" s="184">
        <v>0</v>
      </c>
      <c r="AL51" s="137">
        <v>0</v>
      </c>
      <c r="AM51" s="138">
        <f>B51</f>
        <v>0</v>
      </c>
      <c r="AN51" s="138">
        <v>0</v>
      </c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60" t="s">
        <v>1362</v>
      </c>
      <c r="B54" s="4713" t="s">
        <v>27</v>
      </c>
      <c r="C54" s="4714"/>
      <c r="D54" s="4715"/>
      <c r="E54" s="4709" t="s">
        <v>92</v>
      </c>
      <c r="F54" s="4710"/>
      <c r="G54" s="4710"/>
      <c r="H54" s="4710"/>
      <c r="I54" s="4710"/>
      <c r="J54" s="4710"/>
      <c r="K54" s="4710"/>
      <c r="L54" s="4710"/>
      <c r="M54" s="4710"/>
      <c r="N54" s="4710"/>
      <c r="O54" s="4710"/>
      <c r="P54" s="4710"/>
      <c r="Q54" s="4710"/>
      <c r="R54" s="4710"/>
      <c r="S54" s="4710"/>
      <c r="T54" s="4710"/>
      <c r="U54" s="4710"/>
      <c r="V54" s="4710"/>
      <c r="W54" s="4710"/>
      <c r="X54" s="4710"/>
      <c r="Y54" s="4710"/>
      <c r="Z54" s="4710"/>
      <c r="AA54" s="4710"/>
      <c r="AB54" s="4710"/>
      <c r="AC54" s="4710"/>
      <c r="AD54" s="4710"/>
      <c r="AE54" s="4710"/>
      <c r="AF54" s="4710"/>
      <c r="AG54" s="4710"/>
      <c r="AH54" s="4710"/>
      <c r="AI54" s="4710"/>
      <c r="AJ54" s="4710"/>
      <c r="AK54" s="4710"/>
      <c r="AL54" s="4711"/>
      <c r="AM54" s="4707" t="s">
        <v>1361</v>
      </c>
      <c r="AN54" s="4440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78"/>
      <c r="B55" s="4716"/>
      <c r="C55" s="4717"/>
      <c r="D55" s="4718"/>
      <c r="E55" s="4152" t="s">
        <v>83</v>
      </c>
      <c r="F55" s="4156"/>
      <c r="G55" s="4152" t="s">
        <v>84</v>
      </c>
      <c r="H55" s="4156"/>
      <c r="I55" s="4152" t="s">
        <v>85</v>
      </c>
      <c r="J55" s="4156"/>
      <c r="K55" s="4152" t="s">
        <v>79</v>
      </c>
      <c r="L55" s="4156"/>
      <c r="M55" s="4152" t="s">
        <v>6</v>
      </c>
      <c r="N55" s="4156"/>
      <c r="O55" s="4164" t="s">
        <v>7</v>
      </c>
      <c r="P55" s="4166"/>
      <c r="Q55" s="4164" t="s">
        <v>8</v>
      </c>
      <c r="R55" s="4166"/>
      <c r="S55" s="4164" t="s">
        <v>9</v>
      </c>
      <c r="T55" s="4166"/>
      <c r="U55" s="4164" t="s">
        <v>10</v>
      </c>
      <c r="V55" s="4165"/>
      <c r="W55" s="4164" t="s">
        <v>11</v>
      </c>
      <c r="X55" s="4166"/>
      <c r="Y55" s="4164" t="s">
        <v>12</v>
      </c>
      <c r="Z55" s="4166"/>
      <c r="AA55" s="4164" t="s">
        <v>13</v>
      </c>
      <c r="AB55" s="4166"/>
      <c r="AC55" s="4164" t="s">
        <v>14</v>
      </c>
      <c r="AD55" s="4166"/>
      <c r="AE55" s="4164" t="s">
        <v>15</v>
      </c>
      <c r="AF55" s="4166"/>
      <c r="AG55" s="4164" t="s">
        <v>16</v>
      </c>
      <c r="AH55" s="4166"/>
      <c r="AI55" s="4164" t="s">
        <v>17</v>
      </c>
      <c r="AJ55" s="4166"/>
      <c r="AK55" s="4164" t="s">
        <v>18</v>
      </c>
      <c r="AL55" s="4166"/>
      <c r="AM55" s="4708"/>
      <c r="AN55" s="4442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61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63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73" t="s">
        <v>1323</v>
      </c>
      <c r="B87" s="4174"/>
      <c r="C87" s="4173" t="s">
        <v>1266</v>
      </c>
      <c r="D87" s="4160"/>
      <c r="E87" s="4174"/>
      <c r="F87" s="4152" t="s">
        <v>92</v>
      </c>
      <c r="G87" s="4153"/>
      <c r="H87" s="4153"/>
      <c r="I87" s="4153"/>
      <c r="J87" s="4153"/>
      <c r="K87" s="4153"/>
      <c r="L87" s="4153"/>
      <c r="M87" s="4153"/>
      <c r="N87" s="4153"/>
      <c r="O87" s="4153"/>
      <c r="P87" s="4153"/>
      <c r="Q87" s="4153"/>
      <c r="R87" s="4153"/>
      <c r="S87" s="4153"/>
      <c r="T87" s="4153"/>
      <c r="U87" s="4153"/>
      <c r="V87" s="4153"/>
      <c r="W87" s="4153"/>
      <c r="X87" s="4153"/>
      <c r="Y87" s="4153"/>
      <c r="Z87" s="4153"/>
      <c r="AA87" s="4153"/>
      <c r="AB87" s="4153"/>
      <c r="AC87" s="4153"/>
      <c r="AD87" s="4153"/>
      <c r="AE87" s="4153"/>
      <c r="AF87" s="4153"/>
      <c r="AG87" s="4153"/>
      <c r="AH87" s="4153"/>
      <c r="AI87" s="4153"/>
      <c r="AJ87" s="4153"/>
      <c r="AK87" s="4153"/>
      <c r="AL87" s="4153"/>
      <c r="AM87" s="4156"/>
      <c r="AN87" s="4150" t="s">
        <v>440</v>
      </c>
      <c r="AO87" s="4150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77"/>
      <c r="B88" s="4179"/>
      <c r="C88" s="4175"/>
      <c r="D88" s="4161"/>
      <c r="E88" s="4176"/>
      <c r="F88" s="4152" t="s">
        <v>83</v>
      </c>
      <c r="G88" s="4156"/>
      <c r="H88" s="4153" t="s">
        <v>84</v>
      </c>
      <c r="I88" s="4153"/>
      <c r="J88" s="4152" t="s">
        <v>85</v>
      </c>
      <c r="K88" s="4156"/>
      <c r="L88" s="4153" t="s">
        <v>79</v>
      </c>
      <c r="M88" s="4153"/>
      <c r="N88" s="4152" t="s">
        <v>6</v>
      </c>
      <c r="O88" s="4156"/>
      <c r="P88" s="4153" t="s">
        <v>7</v>
      </c>
      <c r="Q88" s="4153"/>
      <c r="R88" s="4152" t="s">
        <v>8</v>
      </c>
      <c r="S88" s="4156"/>
      <c r="T88" s="4153" t="s">
        <v>9</v>
      </c>
      <c r="U88" s="4153"/>
      <c r="V88" s="4152" t="s">
        <v>10</v>
      </c>
      <c r="W88" s="4156"/>
      <c r="X88" s="4153" t="s">
        <v>11</v>
      </c>
      <c r="Y88" s="4156"/>
      <c r="Z88" s="4152" t="s">
        <v>12</v>
      </c>
      <c r="AA88" s="4153"/>
      <c r="AB88" s="4152" t="s">
        <v>13</v>
      </c>
      <c r="AC88" s="4156"/>
      <c r="AD88" s="4153" t="s">
        <v>14</v>
      </c>
      <c r="AE88" s="4153"/>
      <c r="AF88" s="4152" t="s">
        <v>15</v>
      </c>
      <c r="AG88" s="4156"/>
      <c r="AH88" s="4153" t="s">
        <v>16</v>
      </c>
      <c r="AI88" s="4153"/>
      <c r="AJ88" s="4152" t="s">
        <v>17</v>
      </c>
      <c r="AK88" s="4156"/>
      <c r="AL88" s="4153" t="s">
        <v>18</v>
      </c>
      <c r="AM88" s="4156"/>
      <c r="AN88" s="4159"/>
      <c r="AO88" s="4159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75"/>
      <c r="B89" s="4161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51"/>
      <c r="AO89" s="4151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52" t="s">
        <v>1338</v>
      </c>
      <c r="B90" s="4156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50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59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721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719" t="s">
        <v>2796</v>
      </c>
      <c r="B94" s="4720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59" t="s">
        <v>1333</v>
      </c>
      <c r="B95" s="4655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59" t="s">
        <v>1332</v>
      </c>
      <c r="B96" s="4655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58" t="s">
        <v>1331</v>
      </c>
      <c r="B97" s="4659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52" t="s">
        <v>1329</v>
      </c>
      <c r="B99" s="4153"/>
      <c r="C99" s="4156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73" t="s">
        <v>1328</v>
      </c>
      <c r="B100" s="4174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77"/>
      <c r="B101" s="4179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75"/>
      <c r="B102" s="4176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49" t="s">
        <v>1323</v>
      </c>
      <c r="B104" s="4264"/>
      <c r="C104" s="4173" t="s">
        <v>1266</v>
      </c>
      <c r="D104" s="4160"/>
      <c r="E104" s="4174"/>
      <c r="F104" s="4152" t="s">
        <v>92</v>
      </c>
      <c r="G104" s="4153"/>
      <c r="H104" s="4153"/>
      <c r="I104" s="4153"/>
      <c r="J104" s="4153"/>
      <c r="K104" s="4153"/>
      <c r="L104" s="4153"/>
      <c r="M104" s="4153"/>
      <c r="N104" s="4153"/>
      <c r="O104" s="4153"/>
      <c r="P104" s="4153"/>
      <c r="Q104" s="4153"/>
      <c r="R104" s="4153"/>
      <c r="S104" s="4153"/>
      <c r="T104" s="4153"/>
      <c r="U104" s="4153"/>
      <c r="V104" s="4153"/>
      <c r="W104" s="4153"/>
      <c r="X104" s="4153"/>
      <c r="Y104" s="4153"/>
      <c r="Z104" s="4153"/>
      <c r="AA104" s="4153"/>
      <c r="AB104" s="4153"/>
      <c r="AC104" s="4153"/>
      <c r="AD104" s="4153"/>
      <c r="AE104" s="4153"/>
      <c r="AF104" s="4153"/>
      <c r="AG104" s="4153"/>
      <c r="AH104" s="4153"/>
      <c r="AI104" s="4153"/>
      <c r="AJ104" s="4153"/>
      <c r="AK104" s="4153"/>
      <c r="AL104" s="4153"/>
      <c r="AM104" s="4156"/>
      <c r="AN104" s="4150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69"/>
      <c r="B105" s="4265"/>
      <c r="C105" s="4175"/>
      <c r="D105" s="4161"/>
      <c r="E105" s="4176"/>
      <c r="F105" s="4152" t="s">
        <v>83</v>
      </c>
      <c r="G105" s="4156"/>
      <c r="H105" s="4152" t="s">
        <v>84</v>
      </c>
      <c r="I105" s="4156"/>
      <c r="J105" s="4152" t="s">
        <v>85</v>
      </c>
      <c r="K105" s="4156"/>
      <c r="L105" s="4152" t="s">
        <v>79</v>
      </c>
      <c r="M105" s="4156"/>
      <c r="N105" s="4152" t="s">
        <v>6</v>
      </c>
      <c r="O105" s="4156"/>
      <c r="P105" s="4164" t="s">
        <v>7</v>
      </c>
      <c r="Q105" s="4166"/>
      <c r="R105" s="4164" t="s">
        <v>8</v>
      </c>
      <c r="S105" s="4166"/>
      <c r="T105" s="4164" t="s">
        <v>9</v>
      </c>
      <c r="U105" s="4166"/>
      <c r="V105" s="4164" t="s">
        <v>10</v>
      </c>
      <c r="W105" s="4166"/>
      <c r="X105" s="4164" t="s">
        <v>11</v>
      </c>
      <c r="Y105" s="4166"/>
      <c r="Z105" s="4164" t="s">
        <v>12</v>
      </c>
      <c r="AA105" s="4166"/>
      <c r="AB105" s="4164" t="s">
        <v>13</v>
      </c>
      <c r="AC105" s="4166"/>
      <c r="AD105" s="4165" t="s">
        <v>14</v>
      </c>
      <c r="AE105" s="4165"/>
      <c r="AF105" s="4164" t="s">
        <v>15</v>
      </c>
      <c r="AG105" s="4166"/>
      <c r="AH105" s="4165" t="s">
        <v>16</v>
      </c>
      <c r="AI105" s="4165"/>
      <c r="AJ105" s="4164" t="s">
        <v>17</v>
      </c>
      <c r="AK105" s="4166"/>
      <c r="AL105" s="4165" t="s">
        <v>18</v>
      </c>
      <c r="AM105" s="4166"/>
      <c r="AN105" s="4159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0"/>
      <c r="B106" s="4427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51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465" t="s">
        <v>1322</v>
      </c>
      <c r="B107" s="4466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312" t="s">
        <v>1321</v>
      </c>
      <c r="B108" s="4311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313" t="s">
        <v>1320</v>
      </c>
      <c r="B109" s="4314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49" t="s">
        <v>36</v>
      </c>
      <c r="B111" s="4264"/>
      <c r="C111" s="4449" t="s">
        <v>27</v>
      </c>
      <c r="D111" s="4506"/>
      <c r="E111" s="4264"/>
      <c r="F111" s="4152" t="s">
        <v>1219</v>
      </c>
      <c r="G111" s="4156"/>
      <c r="H111" s="4697" t="s">
        <v>1318</v>
      </c>
      <c r="I111" s="4156"/>
      <c r="J111" s="4152" t="s">
        <v>1237</v>
      </c>
      <c r="K111" s="4156"/>
      <c r="L111" s="4152" t="s">
        <v>1317</v>
      </c>
      <c r="M111" s="4156"/>
      <c r="N111" s="4152" t="s">
        <v>1316</v>
      </c>
      <c r="O111" s="4156"/>
      <c r="P111" s="4164" t="s">
        <v>1216</v>
      </c>
      <c r="Q111" s="4166"/>
      <c r="R111" s="4164" t="s">
        <v>1215</v>
      </c>
      <c r="S111" s="4166"/>
      <c r="T111" s="4164" t="s">
        <v>1315</v>
      </c>
      <c r="U111" s="4165"/>
      <c r="V111" s="4164" t="s">
        <v>2812</v>
      </c>
      <c r="W111" s="4165"/>
      <c r="X111" s="4358" t="s">
        <v>126</v>
      </c>
      <c r="Y111" s="4693" t="s">
        <v>1314</v>
      </c>
      <c r="Z111" s="4165"/>
      <c r="AA111" s="4165"/>
      <c r="AB111" s="4166"/>
      <c r="AC111" s="4683" t="s">
        <v>49</v>
      </c>
      <c r="AD111" s="4726"/>
      <c r="AE111" s="4165" t="s">
        <v>1313</v>
      </c>
      <c r="AF111" s="4165"/>
      <c r="AG111" s="4165"/>
      <c r="AH111" s="4166"/>
      <c r="AI111" s="4150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0"/>
      <c r="B112" s="4427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360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51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465" t="s">
        <v>1307</v>
      </c>
      <c r="B113" s="4466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538" t="s">
        <v>1306</v>
      </c>
      <c r="B114" s="4539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49" t="s">
        <v>36</v>
      </c>
      <c r="B116" s="4264"/>
      <c r="C116" s="4154" t="s">
        <v>27</v>
      </c>
      <c r="D116" s="4152" t="s">
        <v>92</v>
      </c>
      <c r="E116" s="4153"/>
      <c r="F116" s="4153"/>
      <c r="G116" s="4153"/>
      <c r="H116" s="4153"/>
      <c r="I116" s="4153"/>
      <c r="J116" s="4153"/>
      <c r="K116" s="4153"/>
      <c r="L116" s="4153"/>
      <c r="M116" s="4473"/>
      <c r="N116" s="4537" t="s">
        <v>25</v>
      </c>
      <c r="O116" s="4473"/>
      <c r="P116" s="4174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0"/>
      <c r="B117" s="4427"/>
      <c r="C117" s="4155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76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50" t="s">
        <v>1299</v>
      </c>
      <c r="B118" s="1169" t="s">
        <v>1298</v>
      </c>
      <c r="C118" s="1040">
        <f>SUM(F118:K118)</f>
        <v>0</v>
      </c>
      <c r="D118" s="146"/>
      <c r="E118" s="129"/>
      <c r="F118" s="962"/>
      <c r="G118" s="962"/>
      <c r="H118" s="962"/>
      <c r="I118" s="962"/>
      <c r="J118" s="962"/>
      <c r="K118" s="962"/>
      <c r="L118" s="129"/>
      <c r="M118" s="290"/>
      <c r="N118" s="1168"/>
      <c r="O118" s="1063"/>
      <c r="P118" s="894"/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51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50" t="s">
        <v>1190</v>
      </c>
      <c r="B121" s="4150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51"/>
      <c r="B122" s="4151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52" t="s">
        <v>1261</v>
      </c>
      <c r="B137" s="4153"/>
      <c r="C137" s="4153"/>
      <c r="D137" s="4156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1" t="s">
        <v>1280</v>
      </c>
      <c r="C138" s="4694"/>
      <c r="D138" s="4282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49" t="s">
        <v>1261</v>
      </c>
      <c r="B140" s="4506"/>
      <c r="C140" s="4264"/>
      <c r="D140" s="4164" t="s">
        <v>1278</v>
      </c>
      <c r="E140" s="4165"/>
      <c r="F140" s="4166"/>
      <c r="G140" s="4150" t="s">
        <v>440</v>
      </c>
      <c r="H140" s="4153" t="s">
        <v>1277</v>
      </c>
      <c r="I140" s="4153"/>
      <c r="J140" s="4156"/>
      <c r="K140" s="4152" t="s">
        <v>1276</v>
      </c>
      <c r="L140" s="4153"/>
      <c r="M140" s="4156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0"/>
      <c r="B141" s="4279"/>
      <c r="C141" s="4427"/>
      <c r="D141" s="3065" t="s">
        <v>27</v>
      </c>
      <c r="E141" s="3159" t="s">
        <v>1275</v>
      </c>
      <c r="F141" s="3060" t="s">
        <v>1274</v>
      </c>
      <c r="G141" s="4151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50" t="s">
        <v>1270</v>
      </c>
      <c r="B142" s="4548" t="s">
        <v>1269</v>
      </c>
      <c r="C142" s="4549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51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64" t="s">
        <v>52</v>
      </c>
      <c r="B145" s="4166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50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51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50" t="s">
        <v>1256</v>
      </c>
      <c r="B149" s="3272" t="s">
        <v>128</v>
      </c>
      <c r="C149" s="237"/>
      <c r="D149" s="207"/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59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51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49" t="s">
        <v>1261</v>
      </c>
      <c r="B153" s="4506"/>
      <c r="C153" s="4264"/>
      <c r="D153" s="4164" t="s">
        <v>1260</v>
      </c>
      <c r="E153" s="4165"/>
      <c r="F153" s="4526"/>
      <c r="G153" s="4535" t="s">
        <v>1259</v>
      </c>
      <c r="H153" s="4691" t="s">
        <v>127</v>
      </c>
      <c r="I153" s="4174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0"/>
      <c r="B154" s="4279"/>
      <c r="C154" s="4427"/>
      <c r="D154" s="3065" t="s">
        <v>1258</v>
      </c>
      <c r="E154" s="900" t="s">
        <v>1257</v>
      </c>
      <c r="F154" s="3270" t="s">
        <v>1256</v>
      </c>
      <c r="G154" s="4536"/>
      <c r="H154" s="4692"/>
      <c r="I154" s="4176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451" t="s">
        <v>1255</v>
      </c>
      <c r="B155" s="4689" t="s">
        <v>1253</v>
      </c>
      <c r="C155" s="4690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75"/>
      <c r="B156" s="4312" t="s">
        <v>128</v>
      </c>
      <c r="C156" s="4311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76"/>
      <c r="B157" s="4658" t="s">
        <v>1252</v>
      </c>
      <c r="C157" s="4659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50" t="s">
        <v>1254</v>
      </c>
      <c r="B158" s="4689" t="s">
        <v>1253</v>
      </c>
      <c r="C158" s="4690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59"/>
      <c r="B159" s="4312" t="s">
        <v>128</v>
      </c>
      <c r="C159" s="4311"/>
      <c r="D159" s="124">
        <f t="shared" si="20"/>
        <v>0</v>
      </c>
      <c r="E159" s="125"/>
      <c r="F159" s="231"/>
      <c r="G159" s="152"/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51"/>
      <c r="B160" s="4658" t="s">
        <v>1252</v>
      </c>
      <c r="C160" s="4659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06" t="s">
        <v>1250</v>
      </c>
      <c r="B162" s="4706"/>
      <c r="C162" s="4700" t="s">
        <v>1249</v>
      </c>
      <c r="D162" s="4701"/>
      <c r="E162" s="4702"/>
      <c r="F162" s="4683" t="s">
        <v>92</v>
      </c>
      <c r="G162" s="4684"/>
      <c r="H162" s="4684"/>
      <c r="I162" s="4684"/>
      <c r="J162" s="4684"/>
      <c r="K162" s="4684"/>
      <c r="L162" s="4684"/>
      <c r="M162" s="4684"/>
      <c r="N162" s="4684"/>
      <c r="O162" s="4684"/>
      <c r="P162" s="4684"/>
      <c r="Q162" s="4684"/>
      <c r="R162" s="4684"/>
      <c r="S162" s="4684"/>
      <c r="T162" s="4684"/>
      <c r="U162" s="4684"/>
      <c r="V162" s="4684"/>
      <c r="W162" s="4684"/>
      <c r="X162" s="4684"/>
      <c r="Y162" s="4684"/>
      <c r="Z162" s="4684"/>
      <c r="AA162" s="4684"/>
      <c r="AB162" s="4684"/>
      <c r="AC162" s="4684"/>
      <c r="AD162" s="4684"/>
      <c r="AE162" s="4684"/>
      <c r="AF162" s="4684"/>
      <c r="AG162" s="4684"/>
      <c r="AH162" s="4684"/>
      <c r="AI162" s="4684"/>
      <c r="AJ162" s="4684"/>
      <c r="AK162" s="4684"/>
      <c r="AL162" s="4684"/>
      <c r="AM162" s="4685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06"/>
      <c r="B163" s="4706"/>
      <c r="C163" s="4703"/>
      <c r="D163" s="4704"/>
      <c r="E163" s="4705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56" t="s">
        <v>79</v>
      </c>
      <c r="M163" s="4152"/>
      <c r="N163" s="4203" t="s">
        <v>6</v>
      </c>
      <c r="O163" s="4203"/>
      <c r="P163" s="4166" t="s">
        <v>7</v>
      </c>
      <c r="Q163" s="4164"/>
      <c r="R163" s="4490" t="s">
        <v>8</v>
      </c>
      <c r="S163" s="4490"/>
      <c r="T163" s="4166" t="s">
        <v>9</v>
      </c>
      <c r="U163" s="4164"/>
      <c r="V163" s="4490" t="s">
        <v>10</v>
      </c>
      <c r="W163" s="4490"/>
      <c r="X163" s="4166" t="s">
        <v>11</v>
      </c>
      <c r="Y163" s="4164"/>
      <c r="Z163" s="4164" t="s">
        <v>12</v>
      </c>
      <c r="AA163" s="4166"/>
      <c r="AB163" s="4490" t="s">
        <v>13</v>
      </c>
      <c r="AC163" s="4490"/>
      <c r="AD163" s="4490" t="s">
        <v>14</v>
      </c>
      <c r="AE163" s="4490"/>
      <c r="AF163" s="4490" t="s">
        <v>15</v>
      </c>
      <c r="AG163" s="4490"/>
      <c r="AH163" s="4490" t="s">
        <v>16</v>
      </c>
      <c r="AI163" s="4490"/>
      <c r="AJ163" s="4490" t="s">
        <v>17</v>
      </c>
      <c r="AK163" s="4490"/>
      <c r="AL163" s="4490" t="s">
        <v>18</v>
      </c>
      <c r="AM163" s="4490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06"/>
      <c r="B164" s="4706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698" t="s">
        <v>1248</v>
      </c>
      <c r="B165" s="4699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681" t="s">
        <v>1247</v>
      </c>
      <c r="B166" s="4682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5" t="s">
        <v>1246</v>
      </c>
      <c r="B167" s="4696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686" t="s">
        <v>78</v>
      </c>
      <c r="B168" s="4687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49" t="s">
        <v>36</v>
      </c>
      <c r="B170" s="4264"/>
      <c r="C170" s="4449" t="s">
        <v>27</v>
      </c>
      <c r="D170" s="4506"/>
      <c r="E170" s="4264"/>
      <c r="F170" s="4164" t="s">
        <v>1244</v>
      </c>
      <c r="G170" s="4165"/>
      <c r="H170" s="4165"/>
      <c r="I170" s="4165"/>
      <c r="J170" s="4165"/>
      <c r="K170" s="4165"/>
      <c r="L170" s="4165"/>
      <c r="M170" s="4165"/>
      <c r="N170" s="4165"/>
      <c r="O170" s="4165"/>
      <c r="P170" s="4165"/>
      <c r="Q170" s="4165"/>
      <c r="R170" s="4165"/>
      <c r="S170" s="4165"/>
      <c r="T170" s="4165"/>
      <c r="U170" s="4166"/>
      <c r="V170" s="4174" t="s">
        <v>86</v>
      </c>
      <c r="W170" s="4318" t="s">
        <v>1243</v>
      </c>
      <c r="X170" s="4318" t="s">
        <v>1242</v>
      </c>
      <c r="Y170" s="4318" t="s">
        <v>1241</v>
      </c>
      <c r="Z170" s="4318" t="s">
        <v>1240</v>
      </c>
      <c r="AA170" s="4318" t="s">
        <v>2402</v>
      </c>
      <c r="AB170" s="4490" t="s">
        <v>1239</v>
      </c>
      <c r="AC170" s="4490"/>
      <c r="AD170" s="4490"/>
      <c r="AE170" s="4490"/>
      <c r="AF170" s="4683" t="s">
        <v>49</v>
      </c>
      <c r="AG170" s="4685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69"/>
      <c r="B171" s="4265"/>
      <c r="C171" s="4269"/>
      <c r="D171" s="4280"/>
      <c r="E171" s="426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90" t="s">
        <v>1236</v>
      </c>
      <c r="Q171" s="4490"/>
      <c r="R171" s="4490" t="s">
        <v>1235</v>
      </c>
      <c r="S171" s="4490"/>
      <c r="T171" s="4427" t="s">
        <v>1234</v>
      </c>
      <c r="U171" s="4155"/>
      <c r="V171" s="4179"/>
      <c r="W171" s="4318"/>
      <c r="X171" s="4318"/>
      <c r="Y171" s="4318"/>
      <c r="Z171" s="4318"/>
      <c r="AA171" s="4318"/>
      <c r="AB171" s="4318" t="s">
        <v>1233</v>
      </c>
      <c r="AC171" s="4318" t="s">
        <v>1232</v>
      </c>
      <c r="AD171" s="4318" t="s">
        <v>1231</v>
      </c>
      <c r="AE171" s="4318" t="s">
        <v>1230</v>
      </c>
      <c r="AF171" s="4688" t="s">
        <v>118</v>
      </c>
      <c r="AG171" s="4688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0"/>
      <c r="B172" s="4427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76"/>
      <c r="W172" s="4318"/>
      <c r="X172" s="4318"/>
      <c r="Y172" s="4318"/>
      <c r="Z172" s="4318"/>
      <c r="AA172" s="4318"/>
      <c r="AB172" s="4318"/>
      <c r="AC172" s="4318"/>
      <c r="AD172" s="4318"/>
      <c r="AE172" s="4318"/>
      <c r="AF172" s="4688"/>
      <c r="AG172" s="4688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3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3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4" t="s">
        <v>1225</v>
      </c>
      <c r="B176" s="4154" t="s">
        <v>27</v>
      </c>
      <c r="C176" s="4150" t="s">
        <v>1224</v>
      </c>
      <c r="D176" s="4174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5"/>
      <c r="B177" s="4155"/>
      <c r="C177" s="4151"/>
      <c r="D177" s="4176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4" t="s">
        <v>36</v>
      </c>
      <c r="B181" s="4449" t="s">
        <v>27</v>
      </c>
      <c r="C181" s="4506"/>
      <c r="D181" s="4264"/>
      <c r="E181" s="4551" t="s">
        <v>92</v>
      </c>
      <c r="F181" s="4724"/>
      <c r="G181" s="4724"/>
      <c r="H181" s="4724"/>
      <c r="I181" s="4724"/>
      <c r="J181" s="4724"/>
      <c r="K181" s="4724"/>
      <c r="L181" s="4724"/>
      <c r="M181" s="4724"/>
      <c r="N181" s="4724"/>
      <c r="O181" s="4724"/>
      <c r="P181" s="4724"/>
      <c r="Q181" s="4724"/>
      <c r="R181" s="4724"/>
      <c r="S181" s="4724"/>
      <c r="T181" s="4724"/>
      <c r="U181" s="4724"/>
      <c r="V181" s="4552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63"/>
      <c r="B182" s="4450"/>
      <c r="C182" s="4279"/>
      <c r="D182" s="4427"/>
      <c r="E182" s="4203" t="s">
        <v>1219</v>
      </c>
      <c r="F182" s="4203"/>
      <c r="G182" s="4725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90" t="s">
        <v>1215</v>
      </c>
      <c r="P182" s="4490"/>
      <c r="Q182" s="4490" t="s">
        <v>1214</v>
      </c>
      <c r="R182" s="4490"/>
      <c r="S182" s="4490" t="s">
        <v>1213</v>
      </c>
      <c r="T182" s="4490"/>
      <c r="U182" s="4166" t="s">
        <v>1212</v>
      </c>
      <c r="V182" s="4490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5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64" t="s">
        <v>1210</v>
      </c>
      <c r="B186" s="4173" t="s">
        <v>27</v>
      </c>
      <c r="C186" s="4160"/>
      <c r="D186" s="4174"/>
      <c r="E186" s="4676" t="s">
        <v>92</v>
      </c>
      <c r="F186" s="4677"/>
      <c r="G186" s="4677"/>
      <c r="H186" s="4677"/>
      <c r="I186" s="4677"/>
      <c r="J186" s="4677"/>
      <c r="K186" s="4677"/>
      <c r="L186" s="4678"/>
      <c r="M186" s="4160" t="s">
        <v>1209</v>
      </c>
      <c r="N186" s="4679"/>
      <c r="O186" s="4174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65"/>
      <c r="B187" s="4175"/>
      <c r="C187" s="4161"/>
      <c r="D187" s="4176"/>
      <c r="E187" s="4152" t="s">
        <v>83</v>
      </c>
      <c r="F187" s="4156"/>
      <c r="G187" s="4152" t="s">
        <v>84</v>
      </c>
      <c r="H187" s="4156"/>
      <c r="I187" s="4263" t="s">
        <v>85</v>
      </c>
      <c r="J187" s="4193"/>
      <c r="K187" s="4152" t="s">
        <v>1207</v>
      </c>
      <c r="L187" s="4473"/>
      <c r="M187" s="4161"/>
      <c r="N187" s="4680"/>
      <c r="O187" s="4179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65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76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427"/>
      <c r="B189" s="744">
        <f t="shared" ref="B189:B194" si="22">+C189+D189</f>
        <v>0</v>
      </c>
      <c r="C189" s="3690">
        <f t="shared" ref="C189:D194" si="23">+E189+G189+I189+K189</f>
        <v>0</v>
      </c>
      <c r="D189" s="982">
        <f t="shared" si="23"/>
        <v>0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0</v>
      </c>
      <c r="M189" s="743">
        <f t="shared" si="24"/>
        <v>0</v>
      </c>
      <c r="N189" s="737">
        <f t="shared" si="24"/>
        <v>0</v>
      </c>
      <c r="O189" s="3694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0</v>
      </c>
      <c r="C190" s="3688">
        <f t="shared" si="23"/>
        <v>0</v>
      </c>
      <c r="D190" s="3695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0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algorithmName="SHA-512" hashValue="RC9u3BqKX2pvksd+VExvRBsHd1eD0YAb6zyN2qTjHzrrcZYYDNDdMdBofsXJfyLm7Wk7g2bwxklY3SMrGd2NRw==" saltValue="WJyOHh22l82dm7+qol08Ug==" spinCount="100000"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showZeros="0" topLeftCell="A282" zoomScale="80" zoomScaleNormal="80" workbookViewId="0">
      <selection activeCell="H16" sqref="H16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58" t="s">
        <v>2786</v>
      </c>
      <c r="B6" s="4858"/>
      <c r="C6" s="4858"/>
      <c r="D6" s="4858"/>
      <c r="E6" s="4858"/>
      <c r="F6" s="4858"/>
      <c r="G6" s="4858"/>
      <c r="H6" s="4858"/>
      <c r="I6" s="4858"/>
      <c r="J6" s="4858"/>
      <c r="K6" s="4858"/>
      <c r="L6" s="4858"/>
      <c r="M6" s="4858"/>
      <c r="N6" s="4858"/>
      <c r="O6" s="4858"/>
      <c r="P6" s="4858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743"/>
      <c r="AX6" s="4743"/>
      <c r="AY6" s="4743"/>
      <c r="AZ6" s="4743"/>
      <c r="BA6" s="4743"/>
      <c r="BB6" s="4743"/>
      <c r="BC6" s="4743"/>
      <c r="BD6" s="4743"/>
      <c r="BE6" s="4743"/>
      <c r="BF6" s="4743"/>
      <c r="BG6" s="4743"/>
      <c r="BH6" s="4743"/>
      <c r="BI6" s="4743"/>
      <c r="BJ6" s="4743"/>
      <c r="BK6" s="4743"/>
      <c r="BL6" s="4743"/>
      <c r="BM6" s="4727"/>
      <c r="BN6" s="4727"/>
      <c r="BO6" s="4727"/>
      <c r="BP6" s="4727"/>
      <c r="BQ6" s="4727"/>
      <c r="BR6" s="4727"/>
      <c r="BS6" s="4727"/>
      <c r="BT6" s="4727"/>
      <c r="BU6" s="4727"/>
      <c r="BV6" s="4727"/>
      <c r="BW6" s="4727"/>
      <c r="BX6" s="4727"/>
      <c r="BY6" s="4727"/>
      <c r="BZ6" s="4727"/>
      <c r="CA6" s="4727"/>
      <c r="CB6" s="4727"/>
      <c r="CC6" s="4727"/>
      <c r="CD6" s="4727"/>
      <c r="CE6" s="4727"/>
      <c r="CF6" s="4727"/>
      <c r="CG6" s="4727"/>
      <c r="CH6" s="4727"/>
      <c r="CI6" s="4727"/>
      <c r="CJ6" s="4727"/>
      <c r="CK6" s="4727"/>
      <c r="CL6" s="4727"/>
      <c r="CM6" s="4727"/>
      <c r="CN6" s="4727"/>
      <c r="CO6" s="4727"/>
      <c r="CP6" s="4727"/>
      <c r="CQ6" s="4727"/>
      <c r="CR6" s="4727"/>
      <c r="CS6" s="4727"/>
      <c r="CT6" s="4727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06" t="s">
        <v>1611</v>
      </c>
      <c r="B9" s="4506"/>
      <c r="C9" s="4753"/>
      <c r="D9" s="4815" t="s">
        <v>27</v>
      </c>
      <c r="E9" s="4160"/>
      <c r="F9" s="4728"/>
      <c r="G9" s="4189" t="s">
        <v>1440</v>
      </c>
      <c r="H9" s="4542"/>
      <c r="I9" s="4542"/>
      <c r="J9" s="4542"/>
      <c r="K9" s="4542"/>
      <c r="L9" s="4542"/>
      <c r="M9" s="4542"/>
      <c r="N9" s="4542"/>
      <c r="O9" s="4542"/>
      <c r="P9" s="4542"/>
      <c r="Q9" s="4542"/>
      <c r="R9" s="4542"/>
      <c r="S9" s="4542"/>
      <c r="T9" s="4542"/>
      <c r="U9" s="4542"/>
      <c r="V9" s="4542"/>
      <c r="W9" s="4542"/>
      <c r="X9" s="4542"/>
      <c r="Y9" s="4542"/>
      <c r="Z9" s="4542"/>
      <c r="AA9" s="4542"/>
      <c r="AB9" s="4542"/>
      <c r="AC9" s="4542"/>
      <c r="AD9" s="4819"/>
      <c r="AE9" s="4728" t="s">
        <v>72</v>
      </c>
      <c r="AF9" s="4180" t="s">
        <v>1418</v>
      </c>
      <c r="AG9" s="4180" t="s">
        <v>1437</v>
      </c>
      <c r="AH9" s="4180" t="s">
        <v>1436</v>
      </c>
      <c r="AI9" s="4180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0"/>
      <c r="B10" s="4280"/>
      <c r="C10" s="4754"/>
      <c r="D10" s="4816"/>
      <c r="E10" s="4333"/>
      <c r="F10" s="4136"/>
      <c r="G10" s="4817" t="s">
        <v>1461</v>
      </c>
      <c r="H10" s="4818"/>
      <c r="I10" s="4189" t="s">
        <v>1460</v>
      </c>
      <c r="J10" s="4191"/>
      <c r="K10" s="4542" t="s">
        <v>1459</v>
      </c>
      <c r="L10" s="4191"/>
      <c r="M10" s="4189" t="s">
        <v>1458</v>
      </c>
      <c r="N10" s="4191"/>
      <c r="O10" s="4189" t="s">
        <v>1457</v>
      </c>
      <c r="P10" s="4191"/>
      <c r="Q10" s="4189" t="s">
        <v>1456</v>
      </c>
      <c r="R10" s="4191"/>
      <c r="S10" s="4189" t="s">
        <v>1416</v>
      </c>
      <c r="T10" s="4191"/>
      <c r="U10" s="4187" t="s">
        <v>1516</v>
      </c>
      <c r="V10" s="4188"/>
      <c r="W10" s="4187" t="s">
        <v>1515</v>
      </c>
      <c r="X10" s="4188"/>
      <c r="Y10" s="4187" t="s">
        <v>1454</v>
      </c>
      <c r="Z10" s="4188"/>
      <c r="AA10" s="4187" t="s">
        <v>1411</v>
      </c>
      <c r="AB10" s="4188"/>
      <c r="AC10" s="4187" t="s">
        <v>1410</v>
      </c>
      <c r="AD10" s="4729"/>
      <c r="AE10" s="4135"/>
      <c r="AF10" s="4338"/>
      <c r="AG10" s="4338"/>
      <c r="AH10" s="4338"/>
      <c r="AI10" s="4338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55"/>
      <c r="B11" s="4755"/>
      <c r="C11" s="4756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36"/>
      <c r="AF11" s="4609"/>
      <c r="AG11" s="4609"/>
      <c r="AH11" s="4609"/>
      <c r="AI11" s="4609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757" t="s">
        <v>1610</v>
      </c>
      <c r="B12" s="4757"/>
      <c r="C12" s="4757"/>
      <c r="D12" s="1582">
        <f>SUM(E12+F12)</f>
        <v>140</v>
      </c>
      <c r="E12" s="1384">
        <f>SUM(G12+I12+K12+M12+O12+Q12+S12+U12+W12+Y12+AA12+AC12)</f>
        <v>46</v>
      </c>
      <c r="F12" s="180">
        <f>SUM(H12+J12+L12+N12+P12+R12+T12+V12+X12+Z12+AB12+AD12)</f>
        <v>94</v>
      </c>
      <c r="G12" s="2696">
        <v>0</v>
      </c>
      <c r="H12" s="164">
        <v>0</v>
      </c>
      <c r="I12" s="2236">
        <v>0</v>
      </c>
      <c r="J12" s="164">
        <v>2</v>
      </c>
      <c r="K12" s="2236">
        <v>0</v>
      </c>
      <c r="L12" s="164">
        <v>1</v>
      </c>
      <c r="M12" s="2696">
        <v>0</v>
      </c>
      <c r="N12" s="164">
        <v>2</v>
      </c>
      <c r="O12" s="2696">
        <v>0</v>
      </c>
      <c r="P12" s="164">
        <v>2</v>
      </c>
      <c r="Q12" s="2696">
        <v>0</v>
      </c>
      <c r="R12" s="145">
        <v>0</v>
      </c>
      <c r="S12" s="2696">
        <v>2</v>
      </c>
      <c r="T12" s="145">
        <v>2</v>
      </c>
      <c r="U12" s="2696">
        <v>0</v>
      </c>
      <c r="V12" s="145">
        <v>1</v>
      </c>
      <c r="W12" s="2696">
        <v>5</v>
      </c>
      <c r="X12" s="145">
        <v>3</v>
      </c>
      <c r="Y12" s="2696">
        <v>2</v>
      </c>
      <c r="Z12" s="145">
        <v>5</v>
      </c>
      <c r="AA12" s="2696">
        <v>30</v>
      </c>
      <c r="AB12" s="145">
        <v>67</v>
      </c>
      <c r="AC12" s="2491">
        <v>7</v>
      </c>
      <c r="AD12" s="230">
        <v>9</v>
      </c>
      <c r="AE12" s="164">
        <v>2</v>
      </c>
      <c r="AF12" s="2492">
        <v>1</v>
      </c>
      <c r="AG12" s="2492">
        <v>0</v>
      </c>
      <c r="AH12" s="2492">
        <v>0</v>
      </c>
      <c r="AI12" s="2492">
        <v>0</v>
      </c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757" t="s">
        <v>1609</v>
      </c>
      <c r="B13" s="4757"/>
      <c r="C13" s="4757"/>
      <c r="D13" s="1582">
        <f>SUM(E13+F13)</f>
        <v>38</v>
      </c>
      <c r="E13" s="1384">
        <f t="shared" ref="E13:F15" si="6">SUM(G13+I13+K13+M13+O13+Q13+S13+U13+W13+Y13+AA13+AC13)</f>
        <v>8</v>
      </c>
      <c r="F13" s="180">
        <f t="shared" si="6"/>
        <v>30</v>
      </c>
      <c r="G13" s="2151">
        <v>5</v>
      </c>
      <c r="H13" s="2152">
        <v>0</v>
      </c>
      <c r="I13" s="2151">
        <v>0</v>
      </c>
      <c r="J13" s="2152">
        <v>0</v>
      </c>
      <c r="K13" s="2151">
        <v>0</v>
      </c>
      <c r="L13" s="2152">
        <v>0</v>
      </c>
      <c r="M13" s="2151">
        <v>1</v>
      </c>
      <c r="N13" s="2152">
        <v>0</v>
      </c>
      <c r="O13" s="2151">
        <v>0</v>
      </c>
      <c r="P13" s="2152">
        <v>0</v>
      </c>
      <c r="Q13" s="2151">
        <v>0</v>
      </c>
      <c r="R13" s="2158">
        <v>1</v>
      </c>
      <c r="S13" s="2151">
        <v>0</v>
      </c>
      <c r="T13" s="2158">
        <v>1</v>
      </c>
      <c r="U13" s="2151">
        <v>0</v>
      </c>
      <c r="V13" s="2158">
        <v>0</v>
      </c>
      <c r="W13" s="2151">
        <v>2</v>
      </c>
      <c r="X13" s="2158">
        <v>1</v>
      </c>
      <c r="Y13" s="2151">
        <v>0</v>
      </c>
      <c r="Z13" s="2158">
        <v>0</v>
      </c>
      <c r="AA13" s="2151">
        <v>0</v>
      </c>
      <c r="AB13" s="2158">
        <v>26</v>
      </c>
      <c r="AC13" s="2258">
        <v>0</v>
      </c>
      <c r="AD13" s="2187">
        <v>1</v>
      </c>
      <c r="AE13" s="2152">
        <v>23</v>
      </c>
      <c r="AF13" s="2271">
        <v>0</v>
      </c>
      <c r="AG13" s="2271">
        <v>0</v>
      </c>
      <c r="AH13" s="2271">
        <v>0</v>
      </c>
      <c r="AI13" s="2271">
        <v>0</v>
      </c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757" t="s">
        <v>1608</v>
      </c>
      <c r="B14" s="4757"/>
      <c r="C14" s="4757"/>
      <c r="D14" s="1582">
        <f>SUM(E14+F14)</f>
        <v>41</v>
      </c>
      <c r="E14" s="1384">
        <f t="shared" si="6"/>
        <v>22</v>
      </c>
      <c r="F14" s="180">
        <f t="shared" si="6"/>
        <v>19</v>
      </c>
      <c r="G14" s="2151">
        <v>0</v>
      </c>
      <c r="H14" s="2152">
        <v>0</v>
      </c>
      <c r="I14" s="2151">
        <v>0</v>
      </c>
      <c r="J14" s="2152">
        <v>0</v>
      </c>
      <c r="K14" s="2151">
        <v>0</v>
      </c>
      <c r="L14" s="2152">
        <v>0</v>
      </c>
      <c r="M14" s="2151">
        <v>0</v>
      </c>
      <c r="N14" s="2158">
        <v>1</v>
      </c>
      <c r="O14" s="2151">
        <v>0</v>
      </c>
      <c r="P14" s="2158">
        <v>0</v>
      </c>
      <c r="Q14" s="2151">
        <v>1</v>
      </c>
      <c r="R14" s="2158">
        <v>0</v>
      </c>
      <c r="S14" s="2151">
        <v>0</v>
      </c>
      <c r="T14" s="2158">
        <v>0</v>
      </c>
      <c r="U14" s="2151">
        <v>0</v>
      </c>
      <c r="V14" s="2158">
        <v>0</v>
      </c>
      <c r="W14" s="2151">
        <v>1</v>
      </c>
      <c r="X14" s="2158">
        <v>1</v>
      </c>
      <c r="Y14" s="2151">
        <v>4</v>
      </c>
      <c r="Z14" s="2158">
        <v>0</v>
      </c>
      <c r="AA14" s="2151">
        <v>13</v>
      </c>
      <c r="AB14" s="2158">
        <v>16</v>
      </c>
      <c r="AC14" s="2151">
        <v>3</v>
      </c>
      <c r="AD14" s="2187">
        <v>1</v>
      </c>
      <c r="AE14" s="2152">
        <v>1</v>
      </c>
      <c r="AF14" s="2271">
        <v>0</v>
      </c>
      <c r="AG14" s="2271">
        <v>0</v>
      </c>
      <c r="AH14" s="2271">
        <v>0</v>
      </c>
      <c r="AI14" s="2271">
        <v>0</v>
      </c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61" t="s">
        <v>1607</v>
      </c>
      <c r="B15" s="4861"/>
      <c r="C15" s="4861"/>
      <c r="D15" s="2274">
        <f>SUM(E15+F15)</f>
        <v>25</v>
      </c>
      <c r="E15" s="1585">
        <f t="shared" si="6"/>
        <v>3</v>
      </c>
      <c r="F15" s="3628">
        <f t="shared" si="6"/>
        <v>22</v>
      </c>
      <c r="G15" s="2697">
        <v>0</v>
      </c>
      <c r="H15" s="2698">
        <v>0</v>
      </c>
      <c r="I15" s="2697">
        <v>0</v>
      </c>
      <c r="J15" s="2698">
        <v>0</v>
      </c>
      <c r="K15" s="2697">
        <v>0</v>
      </c>
      <c r="L15" s="2698">
        <v>0</v>
      </c>
      <c r="M15" s="2697">
        <v>0</v>
      </c>
      <c r="N15" s="2699">
        <v>0</v>
      </c>
      <c r="O15" s="2697">
        <v>0</v>
      </c>
      <c r="P15" s="2699">
        <v>0</v>
      </c>
      <c r="Q15" s="2697">
        <v>0</v>
      </c>
      <c r="R15" s="2699">
        <v>0</v>
      </c>
      <c r="S15" s="2697">
        <v>0</v>
      </c>
      <c r="T15" s="2699">
        <v>0</v>
      </c>
      <c r="U15" s="2697">
        <v>0</v>
      </c>
      <c r="V15" s="2699">
        <v>0</v>
      </c>
      <c r="W15" s="2697">
        <v>1</v>
      </c>
      <c r="X15" s="2699">
        <v>2</v>
      </c>
      <c r="Y15" s="2697">
        <v>0</v>
      </c>
      <c r="Z15" s="2699">
        <v>0</v>
      </c>
      <c r="AA15" s="2697">
        <v>2</v>
      </c>
      <c r="AB15" s="2699">
        <v>20</v>
      </c>
      <c r="AC15" s="2697">
        <v>0</v>
      </c>
      <c r="AD15" s="2700">
        <v>0</v>
      </c>
      <c r="AE15" s="2698">
        <v>0</v>
      </c>
      <c r="AF15" s="2701">
        <v>0</v>
      </c>
      <c r="AG15" s="2701">
        <v>0</v>
      </c>
      <c r="AH15" s="2701">
        <v>0</v>
      </c>
      <c r="AI15" s="2701">
        <v>0</v>
      </c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782" t="s">
        <v>1420</v>
      </c>
      <c r="B17" s="4506"/>
      <c r="C17" s="4753"/>
      <c r="D17" s="4189" t="s">
        <v>44</v>
      </c>
      <c r="E17" s="4542"/>
      <c r="F17" s="4191"/>
      <c r="G17" s="4834" t="s">
        <v>1461</v>
      </c>
      <c r="H17" s="4835"/>
      <c r="I17" s="4189" t="s">
        <v>1460</v>
      </c>
      <c r="J17" s="4191"/>
      <c r="K17" s="4189" t="s">
        <v>1459</v>
      </c>
      <c r="L17" s="4191"/>
      <c r="M17" s="4189" t="s">
        <v>1458</v>
      </c>
      <c r="N17" s="4191"/>
      <c r="O17" s="4542" t="s">
        <v>1457</v>
      </c>
      <c r="P17" s="4542"/>
      <c r="Q17" s="4189" t="s">
        <v>1456</v>
      </c>
      <c r="R17" s="4191"/>
      <c r="S17" s="4542" t="s">
        <v>1416</v>
      </c>
      <c r="T17" s="4542"/>
      <c r="U17" s="4187" t="s">
        <v>1516</v>
      </c>
      <c r="V17" s="4188"/>
      <c r="W17" s="4187" t="s">
        <v>1515</v>
      </c>
      <c r="X17" s="4188"/>
      <c r="Y17" s="4187" t="s">
        <v>1454</v>
      </c>
      <c r="Z17" s="4188"/>
      <c r="AA17" s="4187" t="s">
        <v>1411</v>
      </c>
      <c r="AB17" s="4188"/>
      <c r="AC17" s="4187" t="s">
        <v>1410</v>
      </c>
      <c r="AD17" s="4729"/>
      <c r="AE17" s="4728" t="s">
        <v>72</v>
      </c>
      <c r="AF17" s="4180" t="s">
        <v>1259</v>
      </c>
      <c r="AG17" s="4180" t="s">
        <v>1418</v>
      </c>
      <c r="AH17" s="4180" t="s">
        <v>127</v>
      </c>
      <c r="AI17" s="4728" t="s">
        <v>1437</v>
      </c>
      <c r="AJ17" s="4185" t="s">
        <v>1436</v>
      </c>
      <c r="AK17" s="4185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3"/>
      <c r="B18" s="4755"/>
      <c r="C18" s="4756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20"/>
      <c r="AF18" s="4609"/>
      <c r="AG18" s="4609"/>
      <c r="AH18" s="4609"/>
      <c r="AI18" s="4136"/>
      <c r="AJ18" s="4730"/>
      <c r="AK18" s="4730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45" t="s">
        <v>1406</v>
      </c>
      <c r="B19" s="4746"/>
      <c r="C19" s="4747"/>
      <c r="D19" s="2703">
        <f t="shared" ref="D19:D35" si="12">SUM(E19+F19)</f>
        <v>21</v>
      </c>
      <c r="E19" s="3249">
        <f>SUM(G19+I19+K19+M19+O19+Q19+S19+U19+W19+Y19+AA19+AC19)</f>
        <v>5</v>
      </c>
      <c r="F19" s="2704">
        <f>SUM(H19+J19+L19+N19+P19+R19+T19+V19+X19+Z19+AB19+AD19)</f>
        <v>16</v>
      </c>
      <c r="G19" s="2236">
        <v>5</v>
      </c>
      <c r="H19" s="2235">
        <v>0</v>
      </c>
      <c r="I19" s="2236">
        <v>0</v>
      </c>
      <c r="J19" s="1604">
        <v>0</v>
      </c>
      <c r="K19" s="2236">
        <v>0</v>
      </c>
      <c r="L19" s="2235">
        <v>0</v>
      </c>
      <c r="M19" s="2236">
        <v>0</v>
      </c>
      <c r="N19" s="2235">
        <v>0</v>
      </c>
      <c r="O19" s="2236">
        <v>0</v>
      </c>
      <c r="P19" s="1604">
        <v>0</v>
      </c>
      <c r="Q19" s="2236">
        <v>0</v>
      </c>
      <c r="R19" s="2235">
        <v>0</v>
      </c>
      <c r="S19" s="2236">
        <v>0</v>
      </c>
      <c r="T19" s="1604">
        <v>0</v>
      </c>
      <c r="U19" s="2236">
        <v>0</v>
      </c>
      <c r="V19" s="2235">
        <v>0</v>
      </c>
      <c r="W19" s="2236">
        <v>0</v>
      </c>
      <c r="X19" s="2235">
        <v>1</v>
      </c>
      <c r="Y19" s="2236">
        <v>0</v>
      </c>
      <c r="Z19" s="2235">
        <v>15</v>
      </c>
      <c r="AA19" s="2236">
        <v>0</v>
      </c>
      <c r="AB19" s="2235">
        <v>0</v>
      </c>
      <c r="AC19" s="2236">
        <v>0</v>
      </c>
      <c r="AD19" s="2237">
        <v>0</v>
      </c>
      <c r="AE19" s="2235">
        <v>13</v>
      </c>
      <c r="AF19" s="2705">
        <f>D19</f>
        <v>21</v>
      </c>
      <c r="AG19" s="2705">
        <v>0</v>
      </c>
      <c r="AH19" s="2705">
        <v>0</v>
      </c>
      <c r="AI19" s="2705">
        <v>0</v>
      </c>
      <c r="AJ19" s="2705">
        <v>0</v>
      </c>
      <c r="AK19" s="2705">
        <v>0</v>
      </c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45" t="s">
        <v>1606</v>
      </c>
      <c r="B20" s="4746"/>
      <c r="C20" s="4747"/>
      <c r="D20" s="2706">
        <f t="shared" si="12"/>
        <v>3</v>
      </c>
      <c r="E20" s="2707">
        <f>SUM(U20+W20+Y20+AA20+AC20)</f>
        <v>0</v>
      </c>
      <c r="F20" s="202">
        <f>SUM(V20+X20+Z20+AB20+AD20)</f>
        <v>3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>
        <v>0</v>
      </c>
      <c r="V20" s="164">
        <v>0</v>
      </c>
      <c r="W20" s="2696">
        <v>0</v>
      </c>
      <c r="X20" s="164">
        <v>0</v>
      </c>
      <c r="Y20" s="2696">
        <v>0</v>
      </c>
      <c r="Z20" s="164">
        <v>0</v>
      </c>
      <c r="AA20" s="2696">
        <v>0</v>
      </c>
      <c r="AB20" s="164">
        <v>3</v>
      </c>
      <c r="AC20" s="2696">
        <v>0</v>
      </c>
      <c r="AD20" s="2222">
        <v>0</v>
      </c>
      <c r="AE20" s="164">
        <v>2</v>
      </c>
      <c r="AF20" s="2708">
        <f t="shared" ref="AF20:AF35" si="20">D20</f>
        <v>3</v>
      </c>
      <c r="AG20" s="2708">
        <v>0</v>
      </c>
      <c r="AH20" s="2708">
        <v>0</v>
      </c>
      <c r="AI20" s="2708">
        <v>0</v>
      </c>
      <c r="AJ20" s="2708">
        <v>0</v>
      </c>
      <c r="AK20" s="2708">
        <v>0</v>
      </c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1">IF(CH20=1,"* Las consultas de 60 años NO DEBEN ser mayor que el total de Consultas entre 20-64 Años. ","")</f>
        <v/>
      </c>
      <c r="CB20" s="3419" t="str">
        <f t="shared" ref="CB20:CB35" si="22">IF(CI20=1,"* Las actividades de usuarios en situación de discapacidad NO DEBEN superar el total. ","")</f>
        <v/>
      </c>
      <c r="CC20" s="3419" t="str">
        <f t="shared" ref="CC20:CC35" si="23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4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5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6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218" t="s">
        <v>1605</v>
      </c>
      <c r="B21" s="4802"/>
      <c r="C21" s="4830"/>
      <c r="D21" s="2703">
        <f t="shared" si="12"/>
        <v>19</v>
      </c>
      <c r="E21" s="3249">
        <f t="shared" ref="E21:F32" si="27">SUM(G21+I21+K21+M21+O21+Q21+S21+U21+W21+Y21+AA21+AC21)</f>
        <v>5</v>
      </c>
      <c r="F21" s="2704">
        <f t="shared" ref="F21:F28" si="28">SUM(H21+J21+L21+N21+P21+R21+T21+V21+X21+Z21+AB21+AD21)</f>
        <v>14</v>
      </c>
      <c r="G21" s="2236">
        <v>5</v>
      </c>
      <c r="H21" s="2235">
        <v>0</v>
      </c>
      <c r="I21" s="2236">
        <v>0</v>
      </c>
      <c r="J21" s="1604">
        <v>0</v>
      </c>
      <c r="K21" s="2236">
        <v>0</v>
      </c>
      <c r="L21" s="2235">
        <v>0</v>
      </c>
      <c r="M21" s="2236">
        <v>0</v>
      </c>
      <c r="N21" s="2235">
        <v>0</v>
      </c>
      <c r="O21" s="2236">
        <v>0</v>
      </c>
      <c r="P21" s="1604">
        <v>0</v>
      </c>
      <c r="Q21" s="2236">
        <v>0</v>
      </c>
      <c r="R21" s="2235">
        <v>0</v>
      </c>
      <c r="S21" s="2236">
        <v>0</v>
      </c>
      <c r="T21" s="1604">
        <v>0</v>
      </c>
      <c r="U21" s="2236">
        <v>0</v>
      </c>
      <c r="V21" s="2235">
        <v>0</v>
      </c>
      <c r="W21" s="2236">
        <v>0</v>
      </c>
      <c r="X21" s="2235">
        <v>14</v>
      </c>
      <c r="Y21" s="2236">
        <v>0</v>
      </c>
      <c r="Z21" s="2235">
        <v>0</v>
      </c>
      <c r="AA21" s="2236">
        <v>0</v>
      </c>
      <c r="AB21" s="2235">
        <v>0</v>
      </c>
      <c r="AC21" s="2236">
        <v>0</v>
      </c>
      <c r="AD21" s="2237">
        <v>0</v>
      </c>
      <c r="AE21" s="2235">
        <v>13</v>
      </c>
      <c r="AF21" s="2705">
        <f t="shared" si="20"/>
        <v>19</v>
      </c>
      <c r="AG21" s="2705">
        <v>0</v>
      </c>
      <c r="AH21" s="2705">
        <v>0</v>
      </c>
      <c r="AI21" s="2705">
        <v>0</v>
      </c>
      <c r="AJ21" s="2705">
        <v>0</v>
      </c>
      <c r="AK21" s="2705">
        <v>0</v>
      </c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1"/>
        <v/>
      </c>
      <c r="CB21" s="3419" t="str">
        <f t="shared" si="22"/>
        <v/>
      </c>
      <c r="CC21" s="3419" t="str">
        <f t="shared" si="23"/>
        <v/>
      </c>
      <c r="CD21" s="3419" t="str">
        <f t="shared" si="24"/>
        <v/>
      </c>
      <c r="CE21" s="3419" t="str">
        <f t="shared" si="25"/>
        <v/>
      </c>
      <c r="CF21" s="3419" t="str">
        <f t="shared" si="26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811" t="s">
        <v>1409</v>
      </c>
      <c r="B22" s="4812"/>
      <c r="C22" s="4813"/>
      <c r="D22" s="3251">
        <f t="shared" si="12"/>
        <v>3</v>
      </c>
      <c r="E22" s="3252">
        <f>SUM(G22+I22+K22+M22+O22+Q22+S22+U22+W22+Y22+AA22+AC22)</f>
        <v>0</v>
      </c>
      <c r="F22" s="2157">
        <f t="shared" si="28"/>
        <v>3</v>
      </c>
      <c r="G22" s="2151">
        <v>0</v>
      </c>
      <c r="H22" s="2152">
        <v>0</v>
      </c>
      <c r="I22" s="2151">
        <v>0</v>
      </c>
      <c r="J22" s="2709">
        <v>0</v>
      </c>
      <c r="K22" s="2151">
        <v>0</v>
      </c>
      <c r="L22" s="2152">
        <v>0</v>
      </c>
      <c r="M22" s="2151">
        <v>0</v>
      </c>
      <c r="N22" s="2152">
        <v>0</v>
      </c>
      <c r="O22" s="2151">
        <v>0</v>
      </c>
      <c r="P22" s="2709">
        <v>0</v>
      </c>
      <c r="Q22" s="2151">
        <v>0</v>
      </c>
      <c r="R22" s="2152">
        <v>0</v>
      </c>
      <c r="S22" s="2151">
        <v>0</v>
      </c>
      <c r="T22" s="2709">
        <v>0</v>
      </c>
      <c r="U22" s="2151">
        <v>0</v>
      </c>
      <c r="V22" s="2152">
        <v>0</v>
      </c>
      <c r="W22" s="2151">
        <v>0</v>
      </c>
      <c r="X22" s="2152">
        <v>0</v>
      </c>
      <c r="Y22" s="2151">
        <v>0</v>
      </c>
      <c r="Z22" s="2152">
        <v>0</v>
      </c>
      <c r="AA22" s="2151">
        <v>0</v>
      </c>
      <c r="AB22" s="2152">
        <v>3</v>
      </c>
      <c r="AC22" s="2151">
        <v>0</v>
      </c>
      <c r="AD22" s="2224">
        <v>0</v>
      </c>
      <c r="AE22" s="2152">
        <v>3</v>
      </c>
      <c r="AF22" s="2710">
        <f t="shared" si="20"/>
        <v>3</v>
      </c>
      <c r="AG22" s="2710">
        <v>0</v>
      </c>
      <c r="AH22" s="2710">
        <v>0</v>
      </c>
      <c r="AI22" s="2710">
        <v>0</v>
      </c>
      <c r="AJ22" s="2710">
        <v>0</v>
      </c>
      <c r="AK22" s="2710">
        <v>0</v>
      </c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1"/>
        <v/>
      </c>
      <c r="CB22" s="3419" t="str">
        <f t="shared" si="22"/>
        <v/>
      </c>
      <c r="CC22" s="3419" t="str">
        <f t="shared" si="23"/>
        <v/>
      </c>
      <c r="CD22" s="3419" t="str">
        <f t="shared" si="24"/>
        <v/>
      </c>
      <c r="CE22" s="3419" t="str">
        <f t="shared" si="25"/>
        <v/>
      </c>
      <c r="CF22" s="3419" t="str">
        <f t="shared" si="26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811" t="s">
        <v>1604</v>
      </c>
      <c r="B23" s="4812"/>
      <c r="C23" s="4813"/>
      <c r="D23" s="3251">
        <f t="shared" si="12"/>
        <v>4</v>
      </c>
      <c r="E23" s="3252">
        <f t="shared" si="27"/>
        <v>0</v>
      </c>
      <c r="F23" s="2157">
        <f t="shared" si="28"/>
        <v>4</v>
      </c>
      <c r="G23" s="2151">
        <v>0</v>
      </c>
      <c r="H23" s="2152">
        <v>0</v>
      </c>
      <c r="I23" s="2151">
        <v>0</v>
      </c>
      <c r="J23" s="2709">
        <v>0</v>
      </c>
      <c r="K23" s="2151">
        <v>0</v>
      </c>
      <c r="L23" s="2152">
        <v>0</v>
      </c>
      <c r="M23" s="2151">
        <v>0</v>
      </c>
      <c r="N23" s="2152">
        <v>0</v>
      </c>
      <c r="O23" s="2151">
        <v>0</v>
      </c>
      <c r="P23" s="2709">
        <v>0</v>
      </c>
      <c r="Q23" s="2151">
        <v>0</v>
      </c>
      <c r="R23" s="2152">
        <v>0</v>
      </c>
      <c r="S23" s="2151">
        <v>0</v>
      </c>
      <c r="T23" s="2709">
        <v>0</v>
      </c>
      <c r="U23" s="2151">
        <v>0</v>
      </c>
      <c r="V23" s="2152">
        <v>0</v>
      </c>
      <c r="W23" s="2151">
        <v>0</v>
      </c>
      <c r="X23" s="2152">
        <v>1</v>
      </c>
      <c r="Y23" s="2151">
        <v>0</v>
      </c>
      <c r="Z23" s="2152">
        <v>0</v>
      </c>
      <c r="AA23" s="2151">
        <v>0</v>
      </c>
      <c r="AB23" s="2152">
        <v>3</v>
      </c>
      <c r="AC23" s="2151">
        <v>0</v>
      </c>
      <c r="AD23" s="2224">
        <v>0</v>
      </c>
      <c r="AE23" s="2152">
        <v>2</v>
      </c>
      <c r="AF23" s="2710">
        <f t="shared" si="20"/>
        <v>4</v>
      </c>
      <c r="AG23" s="2710">
        <v>0</v>
      </c>
      <c r="AH23" s="2710">
        <v>0</v>
      </c>
      <c r="AI23" s="2710">
        <v>0</v>
      </c>
      <c r="AJ23" s="2710">
        <v>0</v>
      </c>
      <c r="AK23" s="2710">
        <v>0</v>
      </c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1"/>
        <v/>
      </c>
      <c r="CB23" s="3419" t="str">
        <f t="shared" si="22"/>
        <v/>
      </c>
      <c r="CC23" s="3419" t="str">
        <f t="shared" si="23"/>
        <v/>
      </c>
      <c r="CD23" s="3419" t="str">
        <f t="shared" si="24"/>
        <v/>
      </c>
      <c r="CE23" s="3419" t="str">
        <f t="shared" si="25"/>
        <v/>
      </c>
      <c r="CF23" s="3419" t="str">
        <f t="shared" si="26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811" t="s">
        <v>1603</v>
      </c>
      <c r="B24" s="4812"/>
      <c r="C24" s="4813"/>
      <c r="D24" s="3251">
        <f t="shared" si="12"/>
        <v>0</v>
      </c>
      <c r="E24" s="3252">
        <f t="shared" si="27"/>
        <v>0</v>
      </c>
      <c r="F24" s="2157">
        <f t="shared" si="28"/>
        <v>0</v>
      </c>
      <c r="G24" s="2151">
        <v>0</v>
      </c>
      <c r="H24" s="2152">
        <v>0</v>
      </c>
      <c r="I24" s="2151">
        <v>0</v>
      </c>
      <c r="J24" s="2709">
        <v>0</v>
      </c>
      <c r="K24" s="2151">
        <v>0</v>
      </c>
      <c r="L24" s="2152">
        <v>0</v>
      </c>
      <c r="M24" s="2151">
        <v>0</v>
      </c>
      <c r="N24" s="2152">
        <v>0</v>
      </c>
      <c r="O24" s="2151">
        <v>0</v>
      </c>
      <c r="P24" s="2709">
        <v>0</v>
      </c>
      <c r="Q24" s="2151">
        <v>0</v>
      </c>
      <c r="R24" s="2152">
        <v>0</v>
      </c>
      <c r="S24" s="2151">
        <v>0</v>
      </c>
      <c r="T24" s="2709">
        <v>0</v>
      </c>
      <c r="U24" s="2151">
        <v>0</v>
      </c>
      <c r="V24" s="2152">
        <v>0</v>
      </c>
      <c r="W24" s="2151">
        <v>0</v>
      </c>
      <c r="X24" s="2152">
        <v>0</v>
      </c>
      <c r="Y24" s="2151">
        <v>0</v>
      </c>
      <c r="Z24" s="2152">
        <v>0</v>
      </c>
      <c r="AA24" s="2151">
        <v>0</v>
      </c>
      <c r="AB24" s="2152">
        <v>0</v>
      </c>
      <c r="AC24" s="2151">
        <v>0</v>
      </c>
      <c r="AD24" s="2224">
        <v>0</v>
      </c>
      <c r="AE24" s="2152">
        <v>0</v>
      </c>
      <c r="AF24" s="2710">
        <f t="shared" si="20"/>
        <v>0</v>
      </c>
      <c r="AG24" s="2710">
        <v>0</v>
      </c>
      <c r="AH24" s="2710">
        <v>0</v>
      </c>
      <c r="AI24" s="2710">
        <v>0</v>
      </c>
      <c r="AJ24" s="2710">
        <v>0</v>
      </c>
      <c r="AK24" s="2710">
        <v>0</v>
      </c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1"/>
        <v/>
      </c>
      <c r="CB24" s="3419" t="str">
        <f t="shared" si="22"/>
        <v/>
      </c>
      <c r="CC24" s="3419" t="str">
        <f t="shared" si="23"/>
        <v/>
      </c>
      <c r="CD24" s="3419" t="str">
        <f t="shared" si="24"/>
        <v/>
      </c>
      <c r="CE24" s="3419" t="str">
        <f t="shared" si="25"/>
        <v/>
      </c>
      <c r="CF24" s="3419" t="str">
        <f t="shared" si="26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811" t="s">
        <v>1602</v>
      </c>
      <c r="B25" s="4812"/>
      <c r="C25" s="4813"/>
      <c r="D25" s="3251">
        <f t="shared" si="12"/>
        <v>0</v>
      </c>
      <c r="E25" s="3252">
        <f t="shared" si="27"/>
        <v>0</v>
      </c>
      <c r="F25" s="2157">
        <f t="shared" si="28"/>
        <v>0</v>
      </c>
      <c r="G25" s="2151">
        <v>0</v>
      </c>
      <c r="H25" s="2152">
        <v>0</v>
      </c>
      <c r="I25" s="2151">
        <v>0</v>
      </c>
      <c r="J25" s="2709">
        <v>0</v>
      </c>
      <c r="K25" s="2151">
        <v>0</v>
      </c>
      <c r="L25" s="2152">
        <v>0</v>
      </c>
      <c r="M25" s="2151">
        <v>0</v>
      </c>
      <c r="N25" s="2152">
        <v>0</v>
      </c>
      <c r="O25" s="2151">
        <v>0</v>
      </c>
      <c r="P25" s="2709">
        <v>0</v>
      </c>
      <c r="Q25" s="2151">
        <v>0</v>
      </c>
      <c r="R25" s="2152">
        <v>0</v>
      </c>
      <c r="S25" s="2151">
        <v>0</v>
      </c>
      <c r="T25" s="2709">
        <v>0</v>
      </c>
      <c r="U25" s="2151">
        <v>0</v>
      </c>
      <c r="V25" s="2152">
        <v>0</v>
      </c>
      <c r="W25" s="2151">
        <v>0</v>
      </c>
      <c r="X25" s="2152">
        <v>0</v>
      </c>
      <c r="Y25" s="2151">
        <v>0</v>
      </c>
      <c r="Z25" s="2152">
        <v>0</v>
      </c>
      <c r="AA25" s="2151">
        <v>0</v>
      </c>
      <c r="AB25" s="2152">
        <v>0</v>
      </c>
      <c r="AC25" s="2151">
        <v>0</v>
      </c>
      <c r="AD25" s="2224">
        <v>0</v>
      </c>
      <c r="AE25" s="2152">
        <v>0</v>
      </c>
      <c r="AF25" s="2710">
        <f t="shared" si="20"/>
        <v>0</v>
      </c>
      <c r="AG25" s="2710">
        <v>0</v>
      </c>
      <c r="AH25" s="2710">
        <v>0</v>
      </c>
      <c r="AI25" s="2710">
        <v>0</v>
      </c>
      <c r="AJ25" s="2710">
        <v>0</v>
      </c>
      <c r="AK25" s="2710">
        <v>0</v>
      </c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1"/>
        <v/>
      </c>
      <c r="CB25" s="3419" t="str">
        <f t="shared" si="22"/>
        <v/>
      </c>
      <c r="CC25" s="3419" t="str">
        <f t="shared" si="23"/>
        <v/>
      </c>
      <c r="CD25" s="3419" t="str">
        <f t="shared" si="24"/>
        <v/>
      </c>
      <c r="CE25" s="3419" t="str">
        <f t="shared" si="25"/>
        <v/>
      </c>
      <c r="CF25" s="3419" t="str">
        <f t="shared" si="26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62" t="s">
        <v>1601</v>
      </c>
      <c r="B26" s="4863"/>
      <c r="C26" s="4864"/>
      <c r="D26" s="3251">
        <f t="shared" si="12"/>
        <v>2</v>
      </c>
      <c r="E26" s="3252">
        <f t="shared" si="27"/>
        <v>0</v>
      </c>
      <c r="F26" s="2157">
        <f t="shared" si="28"/>
        <v>2</v>
      </c>
      <c r="G26" s="2151">
        <v>0</v>
      </c>
      <c r="H26" s="2152">
        <v>0</v>
      </c>
      <c r="I26" s="2151">
        <v>0</v>
      </c>
      <c r="J26" s="2709">
        <v>0</v>
      </c>
      <c r="K26" s="2151">
        <v>0</v>
      </c>
      <c r="L26" s="2152">
        <v>0</v>
      </c>
      <c r="M26" s="2151">
        <v>0</v>
      </c>
      <c r="N26" s="2152">
        <v>0</v>
      </c>
      <c r="O26" s="2151">
        <v>0</v>
      </c>
      <c r="P26" s="2709">
        <v>0</v>
      </c>
      <c r="Q26" s="2151">
        <v>0</v>
      </c>
      <c r="R26" s="2152">
        <v>0</v>
      </c>
      <c r="S26" s="2151">
        <v>0</v>
      </c>
      <c r="T26" s="2709">
        <v>0</v>
      </c>
      <c r="U26" s="2151">
        <v>0</v>
      </c>
      <c r="V26" s="2152">
        <v>0</v>
      </c>
      <c r="W26" s="2151">
        <v>0</v>
      </c>
      <c r="X26" s="2152">
        <v>0</v>
      </c>
      <c r="Y26" s="2151">
        <v>0</v>
      </c>
      <c r="Z26" s="2152">
        <v>0</v>
      </c>
      <c r="AA26" s="2151">
        <v>0</v>
      </c>
      <c r="AB26" s="2152">
        <v>2</v>
      </c>
      <c r="AC26" s="2151">
        <v>0</v>
      </c>
      <c r="AD26" s="2224">
        <v>0</v>
      </c>
      <c r="AE26" s="2152">
        <v>1</v>
      </c>
      <c r="AF26" s="2710">
        <f t="shared" si="20"/>
        <v>2</v>
      </c>
      <c r="AG26" s="2710">
        <v>0</v>
      </c>
      <c r="AH26" s="2710">
        <v>0</v>
      </c>
      <c r="AI26" s="2710">
        <v>0</v>
      </c>
      <c r="AJ26" s="2710">
        <v>0</v>
      </c>
      <c r="AK26" s="2710">
        <v>0</v>
      </c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1"/>
        <v/>
      </c>
      <c r="CB26" s="3419" t="str">
        <f t="shared" si="22"/>
        <v/>
      </c>
      <c r="CC26" s="3419" t="str">
        <f t="shared" si="23"/>
        <v/>
      </c>
      <c r="CD26" s="3419" t="str">
        <f t="shared" si="24"/>
        <v/>
      </c>
      <c r="CE26" s="3419" t="str">
        <f t="shared" si="25"/>
        <v/>
      </c>
      <c r="CF26" s="3419" t="str">
        <f t="shared" si="26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218" t="s">
        <v>1600</v>
      </c>
      <c r="B27" s="4802"/>
      <c r="C27" s="4830"/>
      <c r="D27" s="2711">
        <f t="shared" si="12"/>
        <v>78</v>
      </c>
      <c r="E27" s="1388">
        <f t="shared" si="27"/>
        <v>34</v>
      </c>
      <c r="F27" s="2712">
        <f t="shared" si="28"/>
        <v>44</v>
      </c>
      <c r="G27" s="2236">
        <v>0</v>
      </c>
      <c r="H27" s="2235">
        <v>0</v>
      </c>
      <c r="I27" s="2236">
        <v>0</v>
      </c>
      <c r="J27" s="1604">
        <v>0</v>
      </c>
      <c r="K27" s="2236">
        <v>0</v>
      </c>
      <c r="L27" s="2235">
        <v>0</v>
      </c>
      <c r="M27" s="2236">
        <v>0</v>
      </c>
      <c r="N27" s="2235">
        <v>1</v>
      </c>
      <c r="O27" s="2236">
        <v>0</v>
      </c>
      <c r="P27" s="1604">
        <v>0</v>
      </c>
      <c r="Q27" s="2236">
        <v>0</v>
      </c>
      <c r="R27" s="2235">
        <v>0</v>
      </c>
      <c r="S27" s="2236">
        <v>1</v>
      </c>
      <c r="T27" s="1604">
        <v>1</v>
      </c>
      <c r="U27" s="2236">
        <v>0</v>
      </c>
      <c r="V27" s="2235">
        <v>0</v>
      </c>
      <c r="W27" s="2236">
        <v>1</v>
      </c>
      <c r="X27" s="2235">
        <v>2</v>
      </c>
      <c r="Y27" s="2236">
        <v>3</v>
      </c>
      <c r="Z27" s="2235">
        <v>0</v>
      </c>
      <c r="AA27" s="2236">
        <v>21</v>
      </c>
      <c r="AB27" s="2235">
        <v>37</v>
      </c>
      <c r="AC27" s="2236">
        <v>8</v>
      </c>
      <c r="AD27" s="2237">
        <v>3</v>
      </c>
      <c r="AE27" s="2235">
        <v>2</v>
      </c>
      <c r="AF27" s="2705">
        <f t="shared" si="20"/>
        <v>78</v>
      </c>
      <c r="AG27" s="2713">
        <v>1</v>
      </c>
      <c r="AH27" s="2713">
        <v>0</v>
      </c>
      <c r="AI27" s="2713">
        <v>0</v>
      </c>
      <c r="AJ27" s="2713">
        <v>0</v>
      </c>
      <c r="AK27" s="2713">
        <v>2</v>
      </c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1"/>
        <v/>
      </c>
      <c r="CB27" s="3419" t="str">
        <f t="shared" si="22"/>
        <v/>
      </c>
      <c r="CC27" s="3419" t="str">
        <f t="shared" si="23"/>
        <v/>
      </c>
      <c r="CD27" s="3419" t="str">
        <f t="shared" si="24"/>
        <v/>
      </c>
      <c r="CE27" s="3419" t="str">
        <f t="shared" si="25"/>
        <v/>
      </c>
      <c r="CF27" s="3419" t="str">
        <f t="shared" si="26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811" t="s">
        <v>1599</v>
      </c>
      <c r="B28" s="4812"/>
      <c r="C28" s="4813"/>
      <c r="D28" s="2714">
        <f t="shared" si="12"/>
        <v>1</v>
      </c>
      <c r="E28" s="2715">
        <f t="shared" si="27"/>
        <v>0</v>
      </c>
      <c r="F28" s="2716">
        <f t="shared" si="28"/>
        <v>1</v>
      </c>
      <c r="G28" s="2696">
        <v>0</v>
      </c>
      <c r="H28" s="164">
        <v>0</v>
      </c>
      <c r="I28" s="2696">
        <v>0</v>
      </c>
      <c r="J28" s="284">
        <v>0</v>
      </c>
      <c r="K28" s="2696">
        <v>0</v>
      </c>
      <c r="L28" s="164">
        <v>0</v>
      </c>
      <c r="M28" s="2696">
        <v>0</v>
      </c>
      <c r="N28" s="164">
        <v>0</v>
      </c>
      <c r="O28" s="2696">
        <v>0</v>
      </c>
      <c r="P28" s="284">
        <v>1</v>
      </c>
      <c r="Q28" s="2696">
        <v>0</v>
      </c>
      <c r="R28" s="164">
        <v>0</v>
      </c>
      <c r="S28" s="2696">
        <v>0</v>
      </c>
      <c r="T28" s="284">
        <v>0</v>
      </c>
      <c r="U28" s="2696">
        <v>0</v>
      </c>
      <c r="V28" s="164">
        <v>0</v>
      </c>
      <c r="W28" s="2696">
        <v>0</v>
      </c>
      <c r="X28" s="164">
        <v>0</v>
      </c>
      <c r="Y28" s="2696">
        <v>0</v>
      </c>
      <c r="Z28" s="164">
        <v>0</v>
      </c>
      <c r="AA28" s="2696">
        <v>0</v>
      </c>
      <c r="AB28" s="164">
        <v>0</v>
      </c>
      <c r="AC28" s="2696">
        <v>0</v>
      </c>
      <c r="AD28" s="2222">
        <v>0</v>
      </c>
      <c r="AE28" s="164">
        <v>0</v>
      </c>
      <c r="AF28" s="2708">
        <f t="shared" si="20"/>
        <v>1</v>
      </c>
      <c r="AG28" s="2708">
        <v>0</v>
      </c>
      <c r="AH28" s="2708">
        <v>0</v>
      </c>
      <c r="AI28" s="2708">
        <v>0</v>
      </c>
      <c r="AJ28" s="2708">
        <v>0</v>
      </c>
      <c r="AK28" s="2708">
        <v>0</v>
      </c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1"/>
        <v/>
      </c>
      <c r="CB28" s="3419" t="str">
        <f t="shared" si="22"/>
        <v/>
      </c>
      <c r="CC28" s="3419" t="str">
        <f t="shared" si="23"/>
        <v/>
      </c>
      <c r="CD28" s="3419" t="str">
        <f t="shared" si="24"/>
        <v/>
      </c>
      <c r="CE28" s="3419" t="str">
        <f t="shared" si="25"/>
        <v/>
      </c>
      <c r="CF28" s="3419" t="str">
        <f t="shared" si="26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811" t="s">
        <v>1598</v>
      </c>
      <c r="B29" s="4812"/>
      <c r="C29" s="4813"/>
      <c r="D29" s="3251">
        <f t="shared" si="12"/>
        <v>33</v>
      </c>
      <c r="E29" s="3252">
        <f t="shared" si="27"/>
        <v>14</v>
      </c>
      <c r="F29" s="2157">
        <f t="shared" si="27"/>
        <v>19</v>
      </c>
      <c r="G29" s="2151">
        <v>0</v>
      </c>
      <c r="H29" s="2152">
        <v>0</v>
      </c>
      <c r="I29" s="2151">
        <v>0</v>
      </c>
      <c r="J29" s="2709">
        <v>0</v>
      </c>
      <c r="K29" s="2151">
        <v>0</v>
      </c>
      <c r="L29" s="2152">
        <v>0</v>
      </c>
      <c r="M29" s="2151">
        <v>0</v>
      </c>
      <c r="N29" s="2152">
        <v>0</v>
      </c>
      <c r="O29" s="2151">
        <v>0</v>
      </c>
      <c r="P29" s="2709">
        <v>0</v>
      </c>
      <c r="Q29" s="2151">
        <v>1</v>
      </c>
      <c r="R29" s="2152">
        <v>0</v>
      </c>
      <c r="S29" s="2151">
        <v>2</v>
      </c>
      <c r="T29" s="2709">
        <v>0</v>
      </c>
      <c r="U29" s="2151">
        <v>0</v>
      </c>
      <c r="V29" s="2152">
        <v>0</v>
      </c>
      <c r="W29" s="2151">
        <v>0</v>
      </c>
      <c r="X29" s="2152">
        <v>0</v>
      </c>
      <c r="Y29" s="2151">
        <v>1</v>
      </c>
      <c r="Z29" s="2152">
        <v>0</v>
      </c>
      <c r="AA29" s="2151">
        <v>9</v>
      </c>
      <c r="AB29" s="2152">
        <v>17</v>
      </c>
      <c r="AC29" s="2151">
        <v>1</v>
      </c>
      <c r="AD29" s="2224">
        <v>2</v>
      </c>
      <c r="AE29" s="2152">
        <v>1</v>
      </c>
      <c r="AF29" s="2710">
        <f t="shared" si="20"/>
        <v>33</v>
      </c>
      <c r="AG29" s="2717">
        <v>0</v>
      </c>
      <c r="AH29" s="2717">
        <v>1</v>
      </c>
      <c r="AI29" s="2717">
        <v>0</v>
      </c>
      <c r="AJ29" s="2717">
        <v>0</v>
      </c>
      <c r="AK29" s="2717">
        <v>0</v>
      </c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1"/>
        <v/>
      </c>
      <c r="CB29" s="3419" t="str">
        <f t="shared" si="22"/>
        <v/>
      </c>
      <c r="CC29" s="3419" t="str">
        <f t="shared" si="23"/>
        <v/>
      </c>
      <c r="CD29" s="3419" t="str">
        <f t="shared" si="24"/>
        <v/>
      </c>
      <c r="CE29" s="3419" t="str">
        <f t="shared" si="25"/>
        <v/>
      </c>
      <c r="CF29" s="3419" t="str">
        <f t="shared" si="26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811" t="s">
        <v>1597</v>
      </c>
      <c r="B30" s="4812"/>
      <c r="C30" s="4813"/>
      <c r="D30" s="3251">
        <f t="shared" si="12"/>
        <v>12</v>
      </c>
      <c r="E30" s="3252">
        <f t="shared" si="27"/>
        <v>1</v>
      </c>
      <c r="F30" s="2157">
        <f t="shared" si="27"/>
        <v>11</v>
      </c>
      <c r="G30" s="2151">
        <v>0</v>
      </c>
      <c r="H30" s="2152">
        <v>0</v>
      </c>
      <c r="I30" s="2151">
        <v>0</v>
      </c>
      <c r="J30" s="2709">
        <v>0</v>
      </c>
      <c r="K30" s="2151">
        <v>0</v>
      </c>
      <c r="L30" s="2152">
        <v>0</v>
      </c>
      <c r="M30" s="2151">
        <v>0</v>
      </c>
      <c r="N30" s="2152">
        <v>0</v>
      </c>
      <c r="O30" s="2151">
        <v>0</v>
      </c>
      <c r="P30" s="2709">
        <v>0</v>
      </c>
      <c r="Q30" s="2151">
        <v>0</v>
      </c>
      <c r="R30" s="2152">
        <v>0</v>
      </c>
      <c r="S30" s="2151">
        <v>0</v>
      </c>
      <c r="T30" s="2709">
        <v>1</v>
      </c>
      <c r="U30" s="2151">
        <v>0</v>
      </c>
      <c r="V30" s="2152">
        <v>0</v>
      </c>
      <c r="W30" s="2151">
        <v>0</v>
      </c>
      <c r="X30" s="2152">
        <v>0</v>
      </c>
      <c r="Y30" s="2151">
        <v>0</v>
      </c>
      <c r="Z30" s="2152">
        <v>0</v>
      </c>
      <c r="AA30" s="2151">
        <v>0</v>
      </c>
      <c r="AB30" s="2152">
        <v>9</v>
      </c>
      <c r="AC30" s="2151">
        <v>1</v>
      </c>
      <c r="AD30" s="2224">
        <v>1</v>
      </c>
      <c r="AE30" s="2152">
        <v>7</v>
      </c>
      <c r="AF30" s="2710">
        <f t="shared" si="20"/>
        <v>12</v>
      </c>
      <c r="AG30" s="2717">
        <v>0</v>
      </c>
      <c r="AH30" s="2717">
        <v>0</v>
      </c>
      <c r="AI30" s="2717">
        <v>0</v>
      </c>
      <c r="AJ30" s="2717">
        <v>0</v>
      </c>
      <c r="AK30" s="2717">
        <v>0</v>
      </c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1"/>
        <v/>
      </c>
      <c r="CB30" s="3419" t="str">
        <f t="shared" si="22"/>
        <v/>
      </c>
      <c r="CC30" s="3419" t="str">
        <f t="shared" si="23"/>
        <v/>
      </c>
      <c r="CD30" s="3419" t="str">
        <f t="shared" si="24"/>
        <v/>
      </c>
      <c r="CE30" s="3419" t="str">
        <f t="shared" si="25"/>
        <v/>
      </c>
      <c r="CF30" s="3419" t="str">
        <f t="shared" si="26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811" t="s">
        <v>1596</v>
      </c>
      <c r="B31" s="4812"/>
      <c r="C31" s="4813"/>
      <c r="D31" s="3251">
        <f t="shared" si="12"/>
        <v>0</v>
      </c>
      <c r="E31" s="3252">
        <f t="shared" si="27"/>
        <v>0</v>
      </c>
      <c r="F31" s="2157">
        <f t="shared" si="27"/>
        <v>0</v>
      </c>
      <c r="G31" s="2151">
        <v>0</v>
      </c>
      <c r="H31" s="2152">
        <v>0</v>
      </c>
      <c r="I31" s="2151">
        <v>0</v>
      </c>
      <c r="J31" s="2709">
        <v>0</v>
      </c>
      <c r="K31" s="2151">
        <v>0</v>
      </c>
      <c r="L31" s="2152">
        <v>0</v>
      </c>
      <c r="M31" s="2151">
        <v>0</v>
      </c>
      <c r="N31" s="2152">
        <v>0</v>
      </c>
      <c r="O31" s="2151">
        <v>0</v>
      </c>
      <c r="P31" s="2709">
        <v>0</v>
      </c>
      <c r="Q31" s="2151">
        <v>0</v>
      </c>
      <c r="R31" s="2152">
        <v>0</v>
      </c>
      <c r="S31" s="2151">
        <v>0</v>
      </c>
      <c r="T31" s="2709">
        <v>0</v>
      </c>
      <c r="U31" s="2151">
        <v>0</v>
      </c>
      <c r="V31" s="2152">
        <v>0</v>
      </c>
      <c r="W31" s="2151">
        <v>0</v>
      </c>
      <c r="X31" s="2152">
        <v>0</v>
      </c>
      <c r="Y31" s="2151">
        <v>0</v>
      </c>
      <c r="Z31" s="2152">
        <v>0</v>
      </c>
      <c r="AA31" s="2151">
        <v>0</v>
      </c>
      <c r="AB31" s="2152">
        <v>0</v>
      </c>
      <c r="AC31" s="2151">
        <v>0</v>
      </c>
      <c r="AD31" s="2224">
        <v>0</v>
      </c>
      <c r="AE31" s="2152">
        <v>0</v>
      </c>
      <c r="AF31" s="2710">
        <f t="shared" si="20"/>
        <v>0</v>
      </c>
      <c r="AG31" s="2717">
        <v>0</v>
      </c>
      <c r="AH31" s="2717">
        <v>0</v>
      </c>
      <c r="AI31" s="2717">
        <v>0</v>
      </c>
      <c r="AJ31" s="2717">
        <v>0</v>
      </c>
      <c r="AK31" s="2717">
        <v>0</v>
      </c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1"/>
        <v/>
      </c>
      <c r="CB31" s="3419" t="str">
        <f t="shared" si="22"/>
        <v/>
      </c>
      <c r="CC31" s="3419" t="str">
        <f t="shared" si="23"/>
        <v/>
      </c>
      <c r="CD31" s="3419" t="str">
        <f t="shared" si="24"/>
        <v/>
      </c>
      <c r="CE31" s="3419" t="str">
        <f t="shared" si="25"/>
        <v/>
      </c>
      <c r="CF31" s="3419" t="str">
        <f t="shared" si="26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811" t="s">
        <v>2788</v>
      </c>
      <c r="B32" s="4812"/>
      <c r="C32" s="4813"/>
      <c r="D32" s="3251">
        <f t="shared" si="12"/>
        <v>14</v>
      </c>
      <c r="E32" s="3252">
        <f t="shared" si="27"/>
        <v>8</v>
      </c>
      <c r="F32" s="2157">
        <f t="shared" si="27"/>
        <v>6</v>
      </c>
      <c r="G32" s="2151">
        <v>0</v>
      </c>
      <c r="H32" s="2152">
        <v>0</v>
      </c>
      <c r="I32" s="2151">
        <v>2</v>
      </c>
      <c r="J32" s="2709">
        <v>0</v>
      </c>
      <c r="K32" s="2151">
        <v>1</v>
      </c>
      <c r="L32" s="2152">
        <v>1</v>
      </c>
      <c r="M32" s="2151">
        <v>0</v>
      </c>
      <c r="N32" s="2152">
        <v>0</v>
      </c>
      <c r="O32" s="2151">
        <v>0</v>
      </c>
      <c r="P32" s="2709">
        <v>0</v>
      </c>
      <c r="Q32" s="2151">
        <v>0</v>
      </c>
      <c r="R32" s="2152">
        <v>2</v>
      </c>
      <c r="S32" s="2151">
        <v>1</v>
      </c>
      <c r="T32" s="2709">
        <v>0</v>
      </c>
      <c r="U32" s="2151">
        <v>0</v>
      </c>
      <c r="V32" s="2152">
        <v>0</v>
      </c>
      <c r="W32" s="2151">
        <v>4</v>
      </c>
      <c r="X32" s="2152">
        <v>0</v>
      </c>
      <c r="Y32" s="2151">
        <v>0</v>
      </c>
      <c r="Z32" s="2152">
        <v>1</v>
      </c>
      <c r="AA32" s="2151">
        <v>0</v>
      </c>
      <c r="AB32" s="2152">
        <v>2</v>
      </c>
      <c r="AC32" s="2151">
        <v>0</v>
      </c>
      <c r="AD32" s="2224">
        <v>0</v>
      </c>
      <c r="AE32" s="2152">
        <v>1</v>
      </c>
      <c r="AF32" s="2710">
        <f t="shared" si="20"/>
        <v>14</v>
      </c>
      <c r="AG32" s="2717">
        <v>0</v>
      </c>
      <c r="AH32" s="2717">
        <v>0</v>
      </c>
      <c r="AI32" s="2717">
        <v>0</v>
      </c>
      <c r="AJ32" s="2717">
        <v>0</v>
      </c>
      <c r="AK32" s="2717">
        <v>0</v>
      </c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1"/>
        <v/>
      </c>
      <c r="CB32" s="3419" t="str">
        <f t="shared" si="22"/>
        <v/>
      </c>
      <c r="CC32" s="3419" t="str">
        <f t="shared" si="23"/>
        <v/>
      </c>
      <c r="CD32" s="3419" t="str">
        <f t="shared" si="24"/>
        <v/>
      </c>
      <c r="CE32" s="3419" t="str">
        <f t="shared" si="25"/>
        <v/>
      </c>
      <c r="CF32" s="3419" t="str">
        <f t="shared" si="26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811" t="s">
        <v>1595</v>
      </c>
      <c r="B33" s="4812"/>
      <c r="C33" s="4813"/>
      <c r="D33" s="3251">
        <f t="shared" si="12"/>
        <v>2</v>
      </c>
      <c r="E33" s="3252">
        <f>SUM(U33+W33+Y33+AA33+AC33)</f>
        <v>0</v>
      </c>
      <c r="F33" s="2157">
        <f>SUM(V33+X33+Z33+AB33+AD33)</f>
        <v>2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>
        <v>0</v>
      </c>
      <c r="V33" s="2152">
        <v>0</v>
      </c>
      <c r="W33" s="2151">
        <v>0</v>
      </c>
      <c r="X33" s="2152">
        <v>0</v>
      </c>
      <c r="Y33" s="2151">
        <v>0</v>
      </c>
      <c r="Z33" s="2152">
        <v>0</v>
      </c>
      <c r="AA33" s="2151">
        <v>0</v>
      </c>
      <c r="AB33" s="2152">
        <v>2</v>
      </c>
      <c r="AC33" s="2151">
        <v>0</v>
      </c>
      <c r="AD33" s="2224">
        <v>0</v>
      </c>
      <c r="AE33" s="2152">
        <v>1</v>
      </c>
      <c r="AF33" s="2710">
        <f t="shared" si="20"/>
        <v>2</v>
      </c>
      <c r="AG33" s="2717">
        <v>0</v>
      </c>
      <c r="AH33" s="2717">
        <v>0</v>
      </c>
      <c r="AI33" s="2717">
        <v>0</v>
      </c>
      <c r="AJ33" s="2717">
        <v>0</v>
      </c>
      <c r="AK33" s="2717">
        <v>0</v>
      </c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1"/>
        <v/>
      </c>
      <c r="CB33" s="3419" t="str">
        <f t="shared" si="22"/>
        <v/>
      </c>
      <c r="CC33" s="3419" t="str">
        <f t="shared" si="23"/>
        <v/>
      </c>
      <c r="CD33" s="3419" t="str">
        <f t="shared" si="24"/>
        <v/>
      </c>
      <c r="CE33" s="3419" t="str">
        <f t="shared" si="25"/>
        <v/>
      </c>
      <c r="CF33" s="3419" t="str">
        <f t="shared" si="26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811" t="s">
        <v>1594</v>
      </c>
      <c r="B34" s="4812"/>
      <c r="C34" s="4813"/>
      <c r="D34" s="3251">
        <f t="shared" si="12"/>
        <v>46</v>
      </c>
      <c r="E34" s="3252">
        <f t="shared" ref="E34:F35" si="29">SUM(G34+I34+K34+M34+O34+Q34+S34+U34+W34+Y34+AA34+AC34)</f>
        <v>15</v>
      </c>
      <c r="F34" s="2157">
        <f t="shared" si="29"/>
        <v>31</v>
      </c>
      <c r="G34" s="2151">
        <v>0</v>
      </c>
      <c r="H34" s="2152">
        <v>0</v>
      </c>
      <c r="I34" s="2151">
        <v>0</v>
      </c>
      <c r="J34" s="2709">
        <v>1</v>
      </c>
      <c r="K34" s="2151">
        <v>0</v>
      </c>
      <c r="L34" s="2152">
        <v>0</v>
      </c>
      <c r="M34" s="2151">
        <v>0</v>
      </c>
      <c r="N34" s="2152">
        <v>1</v>
      </c>
      <c r="O34" s="2151">
        <v>0</v>
      </c>
      <c r="P34" s="2709">
        <v>0</v>
      </c>
      <c r="Q34" s="2151">
        <v>1</v>
      </c>
      <c r="R34" s="2152">
        <v>0</v>
      </c>
      <c r="S34" s="2151">
        <v>0</v>
      </c>
      <c r="T34" s="2709">
        <v>1</v>
      </c>
      <c r="U34" s="2151">
        <v>0</v>
      </c>
      <c r="V34" s="2152">
        <v>0</v>
      </c>
      <c r="W34" s="2151">
        <v>1</v>
      </c>
      <c r="X34" s="2152">
        <v>1</v>
      </c>
      <c r="Y34" s="2151">
        <v>2</v>
      </c>
      <c r="Z34" s="2152">
        <v>2</v>
      </c>
      <c r="AA34" s="2151">
        <v>10</v>
      </c>
      <c r="AB34" s="2152">
        <v>21</v>
      </c>
      <c r="AC34" s="2151">
        <v>1</v>
      </c>
      <c r="AD34" s="2224">
        <v>4</v>
      </c>
      <c r="AE34" s="2152">
        <v>2</v>
      </c>
      <c r="AF34" s="2710">
        <f t="shared" si="20"/>
        <v>46</v>
      </c>
      <c r="AG34" s="2717">
        <v>0</v>
      </c>
      <c r="AH34" s="2717">
        <v>0</v>
      </c>
      <c r="AI34" s="2717">
        <v>0</v>
      </c>
      <c r="AJ34" s="2717">
        <v>0</v>
      </c>
      <c r="AK34" s="2717">
        <v>1</v>
      </c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1"/>
        <v/>
      </c>
      <c r="CB34" s="3419" t="str">
        <f t="shared" si="22"/>
        <v/>
      </c>
      <c r="CC34" s="3419" t="str">
        <f t="shared" si="23"/>
        <v/>
      </c>
      <c r="CD34" s="3419" t="str">
        <f t="shared" si="24"/>
        <v/>
      </c>
      <c r="CE34" s="3419" t="str">
        <f t="shared" si="25"/>
        <v/>
      </c>
      <c r="CF34" s="3419" t="str">
        <f t="shared" si="26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5" t="s">
        <v>1593</v>
      </c>
      <c r="B35" s="4733"/>
      <c r="C35" s="4696"/>
      <c r="D35" s="1582">
        <f t="shared" si="12"/>
        <v>1</v>
      </c>
      <c r="E35" s="1384">
        <f t="shared" si="29"/>
        <v>1</v>
      </c>
      <c r="F35" s="2190">
        <f t="shared" si="29"/>
        <v>0</v>
      </c>
      <c r="G35" s="1576">
        <v>0</v>
      </c>
      <c r="H35" s="2206">
        <v>0</v>
      </c>
      <c r="I35" s="2576">
        <v>0</v>
      </c>
      <c r="J35" s="245">
        <v>0</v>
      </c>
      <c r="K35" s="1576">
        <v>0</v>
      </c>
      <c r="L35" s="2206">
        <v>0</v>
      </c>
      <c r="M35" s="1576">
        <v>0</v>
      </c>
      <c r="N35" s="2206">
        <v>0</v>
      </c>
      <c r="O35" s="1576">
        <v>0</v>
      </c>
      <c r="P35" s="245">
        <v>0</v>
      </c>
      <c r="Q35" s="1576">
        <v>0</v>
      </c>
      <c r="R35" s="2206">
        <v>0</v>
      </c>
      <c r="S35" s="1576">
        <v>0</v>
      </c>
      <c r="T35" s="245">
        <v>0</v>
      </c>
      <c r="U35" s="1576">
        <v>0</v>
      </c>
      <c r="V35" s="2206">
        <v>0</v>
      </c>
      <c r="W35" s="1576">
        <v>0</v>
      </c>
      <c r="X35" s="2206">
        <v>0</v>
      </c>
      <c r="Y35" s="1576">
        <v>0</v>
      </c>
      <c r="Z35" s="2206">
        <v>0</v>
      </c>
      <c r="AA35" s="1576">
        <v>1</v>
      </c>
      <c r="AB35" s="2206">
        <v>0</v>
      </c>
      <c r="AC35" s="1576">
        <v>0</v>
      </c>
      <c r="AD35" s="1331">
        <v>0</v>
      </c>
      <c r="AE35" s="2206">
        <v>0</v>
      </c>
      <c r="AF35" s="2206">
        <f t="shared" si="20"/>
        <v>1</v>
      </c>
      <c r="AG35" s="2206">
        <v>0</v>
      </c>
      <c r="AH35" s="2206">
        <v>0</v>
      </c>
      <c r="AI35" s="2206">
        <v>0</v>
      </c>
      <c r="AJ35" s="2206">
        <v>0</v>
      </c>
      <c r="AK35" s="2206">
        <v>0</v>
      </c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1"/>
        <v/>
      </c>
      <c r="CB35" s="3419" t="str">
        <f t="shared" si="22"/>
        <v/>
      </c>
      <c r="CC35" s="3419" t="str">
        <f t="shared" si="23"/>
        <v/>
      </c>
      <c r="CD35" s="3419" t="str">
        <f t="shared" si="24"/>
        <v/>
      </c>
      <c r="CE35" s="3419" t="str">
        <f t="shared" si="25"/>
        <v/>
      </c>
      <c r="CF35" s="3419" t="str">
        <f t="shared" si="26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57" t="s">
        <v>1592</v>
      </c>
      <c r="B36" s="4857"/>
      <c r="C36" s="4857"/>
      <c r="D36" s="3245">
        <f t="shared" ref="D36:AK36" si="30">SUM(D19:D35)</f>
        <v>239</v>
      </c>
      <c r="E36" s="2719">
        <f>SUM(E19:E35)</f>
        <v>83</v>
      </c>
      <c r="F36" s="3080">
        <f>SUM(F19:F35)</f>
        <v>156</v>
      </c>
      <c r="G36" s="3245">
        <f>SUM(G19:G35)</f>
        <v>10</v>
      </c>
      <c r="H36" s="3080">
        <f t="shared" si="30"/>
        <v>0</v>
      </c>
      <c r="I36" s="3245">
        <f t="shared" si="30"/>
        <v>2</v>
      </c>
      <c r="J36" s="3080">
        <f t="shared" si="30"/>
        <v>1</v>
      </c>
      <c r="K36" s="3245">
        <f t="shared" si="30"/>
        <v>1</v>
      </c>
      <c r="L36" s="3080">
        <f t="shared" si="30"/>
        <v>1</v>
      </c>
      <c r="M36" s="3245">
        <f t="shared" si="30"/>
        <v>0</v>
      </c>
      <c r="N36" s="3080">
        <f t="shared" si="30"/>
        <v>2</v>
      </c>
      <c r="O36" s="3245">
        <f t="shared" si="30"/>
        <v>0</v>
      </c>
      <c r="P36" s="3080">
        <f t="shared" si="30"/>
        <v>1</v>
      </c>
      <c r="Q36" s="3245">
        <f t="shared" si="30"/>
        <v>2</v>
      </c>
      <c r="R36" s="3080">
        <f t="shared" si="30"/>
        <v>2</v>
      </c>
      <c r="S36" s="3245">
        <f t="shared" si="30"/>
        <v>4</v>
      </c>
      <c r="T36" s="3080">
        <f t="shared" si="30"/>
        <v>3</v>
      </c>
      <c r="U36" s="3245">
        <f t="shared" si="30"/>
        <v>0</v>
      </c>
      <c r="V36" s="3080">
        <f t="shared" si="30"/>
        <v>0</v>
      </c>
      <c r="W36" s="3245">
        <f t="shared" si="30"/>
        <v>6</v>
      </c>
      <c r="X36" s="3080">
        <f t="shared" si="30"/>
        <v>19</v>
      </c>
      <c r="Y36" s="3245">
        <f t="shared" si="30"/>
        <v>6</v>
      </c>
      <c r="Z36" s="3080">
        <f t="shared" si="30"/>
        <v>18</v>
      </c>
      <c r="AA36" s="3245">
        <f t="shared" si="30"/>
        <v>41</v>
      </c>
      <c r="AB36" s="3080">
        <f t="shared" si="30"/>
        <v>99</v>
      </c>
      <c r="AC36" s="3245">
        <f t="shared" si="30"/>
        <v>11</v>
      </c>
      <c r="AD36" s="3080">
        <f t="shared" si="30"/>
        <v>10</v>
      </c>
      <c r="AE36" s="2145">
        <f t="shared" si="30"/>
        <v>48</v>
      </c>
      <c r="AF36" s="2145">
        <f t="shared" si="30"/>
        <v>239</v>
      </c>
      <c r="AG36" s="2145">
        <f t="shared" si="30"/>
        <v>1</v>
      </c>
      <c r="AH36" s="2145">
        <f t="shared" si="30"/>
        <v>1</v>
      </c>
      <c r="AI36" s="2145">
        <f t="shared" si="30"/>
        <v>0</v>
      </c>
      <c r="AJ36" s="2145">
        <f t="shared" si="30"/>
        <v>0</v>
      </c>
      <c r="AK36" s="2145">
        <f t="shared" si="30"/>
        <v>3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5" t="s">
        <v>1590</v>
      </c>
      <c r="B38" s="4160"/>
      <c r="C38" s="4160"/>
      <c r="D38" s="4815" t="s">
        <v>1093</v>
      </c>
      <c r="E38" s="4160"/>
      <c r="F38" s="4728"/>
      <c r="G38" s="4189" t="s">
        <v>1419</v>
      </c>
      <c r="H38" s="4542"/>
      <c r="I38" s="4542"/>
      <c r="J38" s="4542"/>
      <c r="K38" s="4542"/>
      <c r="L38" s="4542"/>
      <c r="M38" s="4542"/>
      <c r="N38" s="4542"/>
      <c r="O38" s="4542"/>
      <c r="P38" s="4542"/>
      <c r="Q38" s="4542"/>
      <c r="R38" s="4542"/>
      <c r="S38" s="4542"/>
      <c r="T38" s="4542"/>
      <c r="U38" s="4542"/>
      <c r="V38" s="4542"/>
      <c r="W38" s="4542"/>
      <c r="X38" s="4542"/>
      <c r="Y38" s="4542"/>
      <c r="Z38" s="4542"/>
      <c r="AA38" s="4542"/>
      <c r="AB38" s="4542"/>
      <c r="AC38" s="4542"/>
      <c r="AD38" s="4819"/>
      <c r="AE38" s="4604" t="s">
        <v>72</v>
      </c>
      <c r="AF38" s="4728" t="s">
        <v>1418</v>
      </c>
      <c r="AG38" s="4728" t="s">
        <v>1437</v>
      </c>
      <c r="AH38" s="4180" t="s">
        <v>1436</v>
      </c>
      <c r="AI38" s="4180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48"/>
      <c r="B39" s="4178"/>
      <c r="C39" s="4859"/>
      <c r="D39" s="4860"/>
      <c r="E39" s="4757"/>
      <c r="F39" s="4136"/>
      <c r="G39" s="4850" t="s">
        <v>1461</v>
      </c>
      <c r="H39" s="4851"/>
      <c r="I39" s="4542" t="s">
        <v>1460</v>
      </c>
      <c r="J39" s="4542"/>
      <c r="K39" s="4189" t="s">
        <v>1459</v>
      </c>
      <c r="L39" s="4191"/>
      <c r="M39" s="4189" t="s">
        <v>1458</v>
      </c>
      <c r="N39" s="4191"/>
      <c r="O39" s="4189" t="s">
        <v>1457</v>
      </c>
      <c r="P39" s="4191"/>
      <c r="Q39" s="4189" t="s">
        <v>1456</v>
      </c>
      <c r="R39" s="4191"/>
      <c r="S39" s="4189" t="s">
        <v>1416</v>
      </c>
      <c r="T39" s="4191"/>
      <c r="U39" s="4189" t="s">
        <v>1414</v>
      </c>
      <c r="V39" s="4191"/>
      <c r="W39" s="4854" t="s">
        <v>1515</v>
      </c>
      <c r="X39" s="4854"/>
      <c r="Y39" s="4189" t="s">
        <v>54</v>
      </c>
      <c r="Z39" s="4191"/>
      <c r="AA39" s="4852" t="s">
        <v>1411</v>
      </c>
      <c r="AB39" s="4853"/>
      <c r="AC39" s="4854" t="s">
        <v>1410</v>
      </c>
      <c r="AD39" s="4855"/>
      <c r="AE39" s="4403"/>
      <c r="AF39" s="4135"/>
      <c r="AG39" s="4135"/>
      <c r="AH39" s="4338"/>
      <c r="AI39" s="4338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59"/>
      <c r="B40" s="4859"/>
      <c r="C40" s="4135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56"/>
      <c r="AF40" s="4136"/>
      <c r="AG40" s="4136"/>
      <c r="AH40" s="4609"/>
      <c r="AI40" s="4609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831" t="s">
        <v>1589</v>
      </c>
      <c r="B41" s="4832"/>
      <c r="C41" s="4833"/>
      <c r="D41" s="2722">
        <f>SUM(E41+F41)</f>
        <v>14</v>
      </c>
      <c r="E41" s="3123">
        <f>SUM(U41+W41+Y41+AA41+AC41)</f>
        <v>0</v>
      </c>
      <c r="F41" s="2723">
        <f>SUM(V41+X41+Z41+AB41+AD41)</f>
        <v>14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>
        <v>0</v>
      </c>
      <c r="V41" s="1383">
        <v>0</v>
      </c>
      <c r="W41" s="2724">
        <v>0</v>
      </c>
      <c r="X41" s="1383">
        <v>0</v>
      </c>
      <c r="Y41" s="2724">
        <v>0</v>
      </c>
      <c r="Z41" s="1383">
        <v>0</v>
      </c>
      <c r="AA41" s="2725">
        <v>0</v>
      </c>
      <c r="AB41" s="1383">
        <v>14</v>
      </c>
      <c r="AC41" s="2726">
        <v>0</v>
      </c>
      <c r="AD41" s="1382">
        <v>0</v>
      </c>
      <c r="AE41" s="2727">
        <v>13</v>
      </c>
      <c r="AF41" s="2727">
        <v>0</v>
      </c>
      <c r="AG41" s="2727">
        <v>0</v>
      </c>
      <c r="AH41" s="2727">
        <v>0</v>
      </c>
      <c r="AI41" s="2727">
        <v>0</v>
      </c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811" t="s">
        <v>1588</v>
      </c>
      <c r="B42" s="4812"/>
      <c r="C42" s="4813"/>
      <c r="D42" s="2728">
        <f>SUM(E42+F42)</f>
        <v>5</v>
      </c>
      <c r="E42" s="1381">
        <f>SUM(G42+I42+K42+M42+O42+Q42+S42)</f>
        <v>5</v>
      </c>
      <c r="F42" s="3225">
        <f>SUM(H42+J42+L42+N42+P42+R42+T42)</f>
        <v>0</v>
      </c>
      <c r="G42" s="2729">
        <v>5</v>
      </c>
      <c r="H42" s="1370">
        <v>0</v>
      </c>
      <c r="I42" s="2729">
        <v>0</v>
      </c>
      <c r="J42" s="1372">
        <v>0</v>
      </c>
      <c r="K42" s="2729">
        <v>0</v>
      </c>
      <c r="L42" s="1370">
        <v>0</v>
      </c>
      <c r="M42" s="2729">
        <v>0</v>
      </c>
      <c r="N42" s="1370">
        <v>0</v>
      </c>
      <c r="O42" s="2729">
        <v>0</v>
      </c>
      <c r="P42" s="1370">
        <v>0</v>
      </c>
      <c r="Q42" s="2729">
        <v>0</v>
      </c>
      <c r="R42" s="1373">
        <v>0</v>
      </c>
      <c r="S42" s="2729">
        <v>0</v>
      </c>
      <c r="T42" s="1373">
        <v>0</v>
      </c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>
        <v>0</v>
      </c>
      <c r="AH42" s="1370">
        <v>0</v>
      </c>
      <c r="AI42" s="1370">
        <v>0</v>
      </c>
      <c r="AJ42" s="3307" t="str">
        <f t="shared" ref="AJ42:AJ57" si="31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2">IF(CI42=1,"* Las actividades de usuarios en situación de discapacidad NO DEBEN superar el total. ","")</f>
        <v/>
      </c>
      <c r="CC42" s="3419"/>
      <c r="CD42" s="3419" t="str">
        <f t="shared" ref="CD42:CD57" si="33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4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5">IF(D42&lt;AG42,1,0)</f>
        <v>0</v>
      </c>
      <c r="CJ42" s="3420"/>
      <c r="CK42" s="3420">
        <f t="shared" ref="CK42:CK57" si="36">IF(AND(AH42="",D42&lt;&gt;0),1,IF(D42&lt;AH42,1,0))</f>
        <v>0</v>
      </c>
      <c r="CL42" s="3420">
        <f t="shared" ref="CL42:CL57" si="37">IF(AND(AI42="",D42&lt;&gt;0),1,IF(D42&lt;AI42,1,0))</f>
        <v>0</v>
      </c>
      <c r="CM42" s="3412"/>
      <c r="CN42" s="3412"/>
    </row>
    <row r="43" spans="1:92" ht="16.350000000000001" customHeight="1" x14ac:dyDescent="0.2">
      <c r="A43" s="4811" t="s">
        <v>1587</v>
      </c>
      <c r="B43" s="4812"/>
      <c r="C43" s="4813"/>
      <c r="D43" s="2728">
        <f>SUM(E43+F43)</f>
        <v>10</v>
      </c>
      <c r="E43" s="1381">
        <f>SUM(G43+I43+K43+M43+O43+Q43+S43)</f>
        <v>4</v>
      </c>
      <c r="F43" s="3225">
        <f>SUM(H43+J43+L43+N43+P43+R43+T43)</f>
        <v>6</v>
      </c>
      <c r="G43" s="2729">
        <v>0</v>
      </c>
      <c r="H43" s="1370">
        <v>0</v>
      </c>
      <c r="I43" s="2729">
        <v>0</v>
      </c>
      <c r="J43" s="1372">
        <v>0</v>
      </c>
      <c r="K43" s="2729">
        <v>0</v>
      </c>
      <c r="L43" s="1370">
        <v>0</v>
      </c>
      <c r="M43" s="2729">
        <v>0</v>
      </c>
      <c r="N43" s="1370">
        <v>0</v>
      </c>
      <c r="O43" s="2729">
        <v>0</v>
      </c>
      <c r="P43" s="1370">
        <v>0</v>
      </c>
      <c r="Q43" s="2729">
        <v>0</v>
      </c>
      <c r="R43" s="1373">
        <v>0</v>
      </c>
      <c r="S43" s="2729">
        <v>4</v>
      </c>
      <c r="T43" s="1373">
        <v>6</v>
      </c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>
        <v>0</v>
      </c>
      <c r="AH43" s="1370">
        <v>0</v>
      </c>
      <c r="AI43" s="1370">
        <v>0</v>
      </c>
      <c r="AJ43" s="3307" t="str">
        <f t="shared" si="31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2"/>
        <v/>
      </c>
      <c r="CC43" s="3419"/>
      <c r="CD43" s="3419" t="str">
        <f t="shared" si="33"/>
        <v/>
      </c>
      <c r="CE43" s="3419" t="str">
        <f t="shared" si="34"/>
        <v/>
      </c>
      <c r="CH43" s="3420"/>
      <c r="CI43" s="3420">
        <f t="shared" si="35"/>
        <v>0</v>
      </c>
      <c r="CJ43" s="3420"/>
      <c r="CK43" s="3420">
        <f t="shared" si="36"/>
        <v>0</v>
      </c>
      <c r="CL43" s="3420">
        <f t="shared" si="37"/>
        <v>0</v>
      </c>
      <c r="CM43" s="3412"/>
      <c r="CN43" s="3412"/>
    </row>
    <row r="44" spans="1:92" ht="16.350000000000001" customHeight="1" x14ac:dyDescent="0.2">
      <c r="A44" s="4811" t="s">
        <v>1586</v>
      </c>
      <c r="B44" s="4812"/>
      <c r="C44" s="4813"/>
      <c r="D44" s="2731">
        <f>SUM(E44+F44)</f>
        <v>2</v>
      </c>
      <c r="E44" s="2732">
        <f>SUM(U44+W44+Y44+AA44+AC44)</f>
        <v>0</v>
      </c>
      <c r="F44" s="2733">
        <f>SUM(V44+X44+Z44+AB44+AD44)</f>
        <v>2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>
        <v>0</v>
      </c>
      <c r="V44" s="2735">
        <v>0</v>
      </c>
      <c r="W44" s="2734">
        <v>0</v>
      </c>
      <c r="X44" s="2735">
        <v>0</v>
      </c>
      <c r="Y44" s="2734">
        <v>0</v>
      </c>
      <c r="Z44" s="2735">
        <v>0</v>
      </c>
      <c r="AA44" s="2736">
        <v>0</v>
      </c>
      <c r="AB44" s="2737">
        <v>2</v>
      </c>
      <c r="AC44" s="2734">
        <v>0</v>
      </c>
      <c r="AD44" s="2738">
        <v>0</v>
      </c>
      <c r="AE44" s="2739">
        <v>2</v>
      </c>
      <c r="AF44" s="2739">
        <v>0</v>
      </c>
      <c r="AG44" s="2739">
        <v>1</v>
      </c>
      <c r="AH44" s="2739">
        <v>0</v>
      </c>
      <c r="AI44" s="2739">
        <v>0</v>
      </c>
      <c r="AJ44" s="3307" t="str">
        <f t="shared" si="31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8">IF(CH44=1,"* Las consultas de 60 años NO DEBEN ser mayor que el total de Consultas entre 20-64 Años. ","")</f>
        <v/>
      </c>
      <c r="CB44" s="3419" t="str">
        <f t="shared" si="32"/>
        <v/>
      </c>
      <c r="CC44" s="3419" t="str">
        <f t="shared" ref="CC44:CC57" si="39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3"/>
        <v/>
      </c>
      <c r="CE44" s="3419" t="str">
        <f t="shared" si="34"/>
        <v/>
      </c>
      <c r="CH44" s="3420">
        <f t="shared" ref="CH44:CH57" si="40">IF((AA44+AB44)&lt;AF44,1,0)</f>
        <v>0</v>
      </c>
      <c r="CI44" s="3420">
        <f t="shared" si="35"/>
        <v>0</v>
      </c>
      <c r="CJ44" s="3420">
        <f t="shared" ref="CJ44:CJ57" si="41">IF(AND(AE44="",D44&lt;&gt;0),1,IF(F44&lt;AE44,1,0))</f>
        <v>0</v>
      </c>
      <c r="CK44" s="3420">
        <f t="shared" si="36"/>
        <v>0</v>
      </c>
      <c r="CL44" s="3420">
        <f t="shared" si="37"/>
        <v>0</v>
      </c>
      <c r="CM44" s="3412"/>
      <c r="CN44" s="3412"/>
    </row>
    <row r="45" spans="1:92" ht="16.350000000000001" customHeight="1" x14ac:dyDescent="0.2">
      <c r="A45" s="4811" t="s">
        <v>1585</v>
      </c>
      <c r="B45" s="4812"/>
      <c r="C45" s="4813"/>
      <c r="D45" s="2740">
        <f>SUM(E45+F45)</f>
        <v>3</v>
      </c>
      <c r="E45" s="1361">
        <f t="shared" ref="E45:F46" si="42">SUM(U45+W45+Y45+AA45+AC45)</f>
        <v>0</v>
      </c>
      <c r="F45" s="1380">
        <f t="shared" si="42"/>
        <v>3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>
        <v>0</v>
      </c>
      <c r="V45" s="1379">
        <v>0</v>
      </c>
      <c r="W45" s="1367">
        <v>0</v>
      </c>
      <c r="X45" s="1379">
        <v>0</v>
      </c>
      <c r="Y45" s="1367">
        <v>0</v>
      </c>
      <c r="Z45" s="1379">
        <v>0</v>
      </c>
      <c r="AA45" s="1360">
        <v>0</v>
      </c>
      <c r="AB45" s="1378">
        <v>3</v>
      </c>
      <c r="AC45" s="1367">
        <v>0</v>
      </c>
      <c r="AD45" s="1377">
        <v>0</v>
      </c>
      <c r="AE45" s="1376">
        <v>3</v>
      </c>
      <c r="AF45" s="143"/>
      <c r="AG45" s="1357">
        <v>0</v>
      </c>
      <c r="AH45" s="1357">
        <v>0</v>
      </c>
      <c r="AI45" s="1357">
        <v>0</v>
      </c>
      <c r="AJ45" s="3307" t="str">
        <f t="shared" si="31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2"/>
        <v/>
      </c>
      <c r="CC45" s="3419" t="str">
        <f t="shared" si="39"/>
        <v/>
      </c>
      <c r="CD45" s="3419" t="str">
        <f t="shared" si="33"/>
        <v/>
      </c>
      <c r="CE45" s="3419" t="str">
        <f t="shared" si="34"/>
        <v/>
      </c>
      <c r="CH45" s="3420"/>
      <c r="CI45" s="3420">
        <f t="shared" si="35"/>
        <v>0</v>
      </c>
      <c r="CJ45" s="3420">
        <f t="shared" si="41"/>
        <v>0</v>
      </c>
      <c r="CK45" s="3420">
        <f t="shared" si="36"/>
        <v>0</v>
      </c>
      <c r="CL45" s="3420">
        <f t="shared" si="37"/>
        <v>0</v>
      </c>
      <c r="CM45" s="3412"/>
      <c r="CN45" s="3412"/>
    </row>
    <row r="46" spans="1:92" ht="16.350000000000001" customHeight="1" x14ac:dyDescent="0.2">
      <c r="A46" s="4189" t="s">
        <v>1584</v>
      </c>
      <c r="B46" s="4542"/>
      <c r="C46" s="4191"/>
      <c r="D46" s="2171">
        <f t="shared" ref="D46:D53" si="43">SUM(E46+F46)</f>
        <v>5</v>
      </c>
      <c r="E46" s="1633">
        <f t="shared" si="42"/>
        <v>0</v>
      </c>
      <c r="F46" s="3076">
        <f t="shared" si="42"/>
        <v>5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4">SUM(V44:V45)</f>
        <v>0</v>
      </c>
      <c r="W46" s="2171">
        <f t="shared" si="44"/>
        <v>0</v>
      </c>
      <c r="X46" s="3236">
        <f t="shared" si="44"/>
        <v>0</v>
      </c>
      <c r="Y46" s="2171">
        <f t="shared" si="44"/>
        <v>0</v>
      </c>
      <c r="Z46" s="3236">
        <f t="shared" si="44"/>
        <v>0</v>
      </c>
      <c r="AA46" s="2171">
        <f t="shared" si="44"/>
        <v>0</v>
      </c>
      <c r="AB46" s="3236">
        <f t="shared" si="44"/>
        <v>5</v>
      </c>
      <c r="AC46" s="2171">
        <f t="shared" si="44"/>
        <v>0</v>
      </c>
      <c r="AD46" s="3236">
        <f t="shared" si="44"/>
        <v>0</v>
      </c>
      <c r="AE46" s="3217">
        <f t="shared" si="44"/>
        <v>5</v>
      </c>
      <c r="AF46" s="3076">
        <f>SUM(AF44)</f>
        <v>0</v>
      </c>
      <c r="AG46" s="3076">
        <f>SUM(AG44:AG45)</f>
        <v>1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8"/>
        <v/>
      </c>
      <c r="CB46" s="3419" t="str">
        <f t="shared" si="32"/>
        <v/>
      </c>
      <c r="CC46" s="3419" t="str">
        <f t="shared" si="39"/>
        <v/>
      </c>
      <c r="CD46" s="3419" t="str">
        <f t="shared" si="33"/>
        <v/>
      </c>
      <c r="CE46" s="3419" t="str">
        <f t="shared" si="34"/>
        <v/>
      </c>
      <c r="CH46" s="3420">
        <f t="shared" si="40"/>
        <v>0</v>
      </c>
      <c r="CI46" s="3420">
        <f t="shared" si="35"/>
        <v>0</v>
      </c>
      <c r="CJ46" s="3420">
        <f t="shared" si="41"/>
        <v>0</v>
      </c>
      <c r="CK46" s="3420">
        <f t="shared" si="36"/>
        <v>0</v>
      </c>
      <c r="CL46" s="3420">
        <f t="shared" si="37"/>
        <v>0</v>
      </c>
      <c r="CM46" s="3412"/>
      <c r="CN46" s="3412"/>
    </row>
    <row r="47" spans="1:92" ht="16.350000000000001" customHeight="1" x14ac:dyDescent="0.2">
      <c r="A47" s="4844" t="s">
        <v>176</v>
      </c>
      <c r="B47" s="4845"/>
      <c r="C47" s="4846"/>
      <c r="D47" s="2171">
        <f t="shared" si="43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>
        <v>0</v>
      </c>
      <c r="V47" s="2744">
        <v>0</v>
      </c>
      <c r="W47" s="2743">
        <v>0</v>
      </c>
      <c r="X47" s="2744">
        <v>0</v>
      </c>
      <c r="Y47" s="2743">
        <v>0</v>
      </c>
      <c r="Z47" s="2744">
        <v>0</v>
      </c>
      <c r="AA47" s="2743">
        <v>0</v>
      </c>
      <c r="AB47" s="2744">
        <v>0</v>
      </c>
      <c r="AC47" s="2745">
        <v>0</v>
      </c>
      <c r="AD47" s="2746">
        <v>0</v>
      </c>
      <c r="AE47" s="2747">
        <v>0</v>
      </c>
      <c r="AF47" s="2748">
        <v>0</v>
      </c>
      <c r="AG47" s="2748">
        <v>0</v>
      </c>
      <c r="AH47" s="2748">
        <v>0</v>
      </c>
      <c r="AI47" s="2748">
        <v>0</v>
      </c>
      <c r="AJ47" s="3307" t="str">
        <f t="shared" si="31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8"/>
        <v/>
      </c>
      <c r="CB47" s="3419" t="str">
        <f t="shared" si="32"/>
        <v/>
      </c>
      <c r="CC47" s="3419" t="str">
        <f t="shared" si="39"/>
        <v/>
      </c>
      <c r="CD47" s="3419" t="str">
        <f t="shared" si="33"/>
        <v/>
      </c>
      <c r="CE47" s="3419" t="str">
        <f t="shared" si="34"/>
        <v/>
      </c>
      <c r="CH47" s="3420">
        <f t="shared" si="40"/>
        <v>0</v>
      </c>
      <c r="CI47" s="3420">
        <f t="shared" si="35"/>
        <v>0</v>
      </c>
      <c r="CJ47" s="3420">
        <f t="shared" si="41"/>
        <v>0</v>
      </c>
      <c r="CK47" s="3420">
        <f t="shared" si="36"/>
        <v>0</v>
      </c>
      <c r="CL47" s="3420">
        <f t="shared" si="37"/>
        <v>0</v>
      </c>
      <c r="CM47" s="3412"/>
      <c r="CN47" s="3412"/>
    </row>
    <row r="48" spans="1:92" ht="16.350000000000001" customHeight="1" x14ac:dyDescent="0.2">
      <c r="A48" s="4795" t="s">
        <v>1583</v>
      </c>
      <c r="B48" s="4797"/>
      <c r="C48" s="2749">
        <v>0</v>
      </c>
      <c r="D48" s="2750">
        <f t="shared" si="43"/>
        <v>5</v>
      </c>
      <c r="E48" s="1374">
        <f>SUM(G48+I48+K48+M48+O48+Q48+S48+U48+W48+Y48+AA48+AC48)</f>
        <v>5</v>
      </c>
      <c r="F48" s="3225">
        <f t="shared" ref="E48:F53" si="45">SUM(H48+J48+L48+N48+P48+R48+T48+V48+X48+Z48+AB48+AD48)</f>
        <v>0</v>
      </c>
      <c r="G48" s="2729">
        <v>5</v>
      </c>
      <c r="H48" s="1370">
        <v>0</v>
      </c>
      <c r="I48" s="2729">
        <v>0</v>
      </c>
      <c r="J48" s="1372">
        <v>0</v>
      </c>
      <c r="K48" s="2729">
        <v>0</v>
      </c>
      <c r="L48" s="1370">
        <v>0</v>
      </c>
      <c r="M48" s="2729">
        <v>0</v>
      </c>
      <c r="N48" s="1370">
        <v>0</v>
      </c>
      <c r="O48" s="2729">
        <v>0</v>
      </c>
      <c r="P48" s="1370">
        <v>0</v>
      </c>
      <c r="Q48" s="2729">
        <v>0</v>
      </c>
      <c r="R48" s="1373">
        <v>0</v>
      </c>
      <c r="S48" s="2729">
        <v>0</v>
      </c>
      <c r="T48" s="1373">
        <v>0</v>
      </c>
      <c r="U48" s="2729">
        <v>0</v>
      </c>
      <c r="V48" s="1373">
        <v>0</v>
      </c>
      <c r="W48" s="2729">
        <v>0</v>
      </c>
      <c r="X48" s="1373">
        <v>0</v>
      </c>
      <c r="Y48" s="2729">
        <v>0</v>
      </c>
      <c r="Z48" s="1373">
        <v>0</v>
      </c>
      <c r="AA48" s="2729">
        <v>0</v>
      </c>
      <c r="AB48" s="1373">
        <v>0</v>
      </c>
      <c r="AC48" s="1372">
        <v>0</v>
      </c>
      <c r="AD48" s="1371">
        <v>0</v>
      </c>
      <c r="AE48" s="2751">
        <v>0</v>
      </c>
      <c r="AF48" s="1370">
        <v>0</v>
      </c>
      <c r="AG48" s="1370">
        <v>0</v>
      </c>
      <c r="AH48" s="1370">
        <v>0</v>
      </c>
      <c r="AI48" s="1370">
        <v>0</v>
      </c>
      <c r="AJ48" s="3307" t="str">
        <f t="shared" si="31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8"/>
        <v/>
      </c>
      <c r="CB48" s="3419" t="str">
        <f t="shared" si="32"/>
        <v/>
      </c>
      <c r="CC48" s="3419" t="str">
        <f t="shared" si="39"/>
        <v/>
      </c>
      <c r="CD48" s="3419" t="str">
        <f t="shared" si="33"/>
        <v/>
      </c>
      <c r="CE48" s="3419" t="str">
        <f t="shared" si="34"/>
        <v/>
      </c>
      <c r="CH48" s="3420">
        <f t="shared" si="40"/>
        <v>0</v>
      </c>
      <c r="CI48" s="3420">
        <f t="shared" si="35"/>
        <v>0</v>
      </c>
      <c r="CJ48" s="3420">
        <f t="shared" si="41"/>
        <v>0</v>
      </c>
      <c r="CK48" s="3420">
        <f t="shared" si="36"/>
        <v>0</v>
      </c>
      <c r="CL48" s="3420">
        <f t="shared" si="37"/>
        <v>0</v>
      </c>
      <c r="CM48" s="3412"/>
      <c r="CN48" s="3412"/>
    </row>
    <row r="49" spans="1:92" ht="16.350000000000001" customHeight="1" x14ac:dyDescent="0.2">
      <c r="A49" s="4795"/>
      <c r="B49" s="4797"/>
      <c r="C49" s="3229" t="s">
        <v>1582</v>
      </c>
      <c r="D49" s="2731">
        <f t="shared" si="43"/>
        <v>2</v>
      </c>
      <c r="E49" s="2732">
        <f t="shared" si="45"/>
        <v>0</v>
      </c>
      <c r="F49" s="2733">
        <f t="shared" si="45"/>
        <v>2</v>
      </c>
      <c r="G49" s="2734">
        <v>0</v>
      </c>
      <c r="H49" s="2739">
        <v>0</v>
      </c>
      <c r="I49" s="2734">
        <v>0</v>
      </c>
      <c r="J49" s="2752">
        <v>0</v>
      </c>
      <c r="K49" s="2734">
        <v>0</v>
      </c>
      <c r="L49" s="2739">
        <v>0</v>
      </c>
      <c r="M49" s="2734">
        <v>0</v>
      </c>
      <c r="N49" s="2739">
        <v>0</v>
      </c>
      <c r="O49" s="2734">
        <v>0</v>
      </c>
      <c r="P49" s="2739">
        <v>0</v>
      </c>
      <c r="Q49" s="2734">
        <v>0</v>
      </c>
      <c r="R49" s="2735">
        <v>0</v>
      </c>
      <c r="S49" s="2734">
        <v>0</v>
      </c>
      <c r="T49" s="2735">
        <v>0</v>
      </c>
      <c r="U49" s="2734">
        <v>0</v>
      </c>
      <c r="V49" s="2735">
        <v>0</v>
      </c>
      <c r="W49" s="2734">
        <v>0</v>
      </c>
      <c r="X49" s="2735">
        <v>0</v>
      </c>
      <c r="Y49" s="2734">
        <v>0</v>
      </c>
      <c r="Z49" s="2735">
        <v>0</v>
      </c>
      <c r="AA49" s="2734">
        <v>0</v>
      </c>
      <c r="AB49" s="2735">
        <v>2</v>
      </c>
      <c r="AC49" s="2752">
        <v>0</v>
      </c>
      <c r="AD49" s="2738">
        <v>0</v>
      </c>
      <c r="AE49" s="2753">
        <v>2</v>
      </c>
      <c r="AF49" s="2739">
        <v>0</v>
      </c>
      <c r="AG49" s="2739">
        <v>0</v>
      </c>
      <c r="AH49" s="2739">
        <v>0</v>
      </c>
      <c r="AI49" s="2739">
        <v>0</v>
      </c>
      <c r="AJ49" s="3307" t="str">
        <f t="shared" si="31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8"/>
        <v/>
      </c>
      <c r="CB49" s="3419" t="str">
        <f t="shared" si="32"/>
        <v/>
      </c>
      <c r="CC49" s="3419" t="str">
        <f t="shared" si="39"/>
        <v/>
      </c>
      <c r="CD49" s="3419" t="str">
        <f t="shared" si="33"/>
        <v/>
      </c>
      <c r="CE49" s="3419" t="str">
        <f t="shared" si="34"/>
        <v/>
      </c>
      <c r="CH49" s="3420">
        <f t="shared" si="40"/>
        <v>0</v>
      </c>
      <c r="CI49" s="3420">
        <f t="shared" si="35"/>
        <v>0</v>
      </c>
      <c r="CJ49" s="3420">
        <f t="shared" si="41"/>
        <v>0</v>
      </c>
      <c r="CK49" s="3420">
        <f t="shared" si="36"/>
        <v>0</v>
      </c>
      <c r="CL49" s="3420">
        <f t="shared" si="37"/>
        <v>0</v>
      </c>
      <c r="CM49" s="3412"/>
      <c r="CN49" s="3412"/>
    </row>
    <row r="50" spans="1:92" ht="16.350000000000001" customHeight="1" x14ac:dyDescent="0.2">
      <c r="A50" s="4795"/>
      <c r="B50" s="4797"/>
      <c r="C50" s="3229" t="s">
        <v>981</v>
      </c>
      <c r="D50" s="2731">
        <f t="shared" si="43"/>
        <v>2</v>
      </c>
      <c r="E50" s="2732">
        <f t="shared" si="45"/>
        <v>0</v>
      </c>
      <c r="F50" s="2733">
        <f t="shared" si="45"/>
        <v>2</v>
      </c>
      <c r="G50" s="2734">
        <v>0</v>
      </c>
      <c r="H50" s="2739">
        <v>0</v>
      </c>
      <c r="I50" s="2734">
        <v>0</v>
      </c>
      <c r="J50" s="2752">
        <v>0</v>
      </c>
      <c r="K50" s="2734">
        <v>0</v>
      </c>
      <c r="L50" s="2739">
        <v>0</v>
      </c>
      <c r="M50" s="2734">
        <v>0</v>
      </c>
      <c r="N50" s="2739">
        <v>0</v>
      </c>
      <c r="O50" s="2734">
        <v>0</v>
      </c>
      <c r="P50" s="2739">
        <v>0</v>
      </c>
      <c r="Q50" s="2734">
        <v>0</v>
      </c>
      <c r="R50" s="2735">
        <v>0</v>
      </c>
      <c r="S50" s="2734">
        <v>0</v>
      </c>
      <c r="T50" s="2735">
        <v>0</v>
      </c>
      <c r="U50" s="2734">
        <v>0</v>
      </c>
      <c r="V50" s="2735">
        <v>0</v>
      </c>
      <c r="W50" s="2734">
        <v>0</v>
      </c>
      <c r="X50" s="2735">
        <v>0</v>
      </c>
      <c r="Y50" s="2734">
        <v>0</v>
      </c>
      <c r="Z50" s="2735">
        <v>0</v>
      </c>
      <c r="AA50" s="2734">
        <v>0</v>
      </c>
      <c r="AB50" s="2735">
        <v>2</v>
      </c>
      <c r="AC50" s="2752">
        <v>0</v>
      </c>
      <c r="AD50" s="2738">
        <v>0</v>
      </c>
      <c r="AE50" s="2753">
        <v>2</v>
      </c>
      <c r="AF50" s="2739">
        <v>0</v>
      </c>
      <c r="AG50" s="2739">
        <v>0</v>
      </c>
      <c r="AH50" s="2739">
        <v>0</v>
      </c>
      <c r="AI50" s="2739">
        <v>0</v>
      </c>
      <c r="AJ50" s="3307" t="str">
        <f t="shared" si="31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8"/>
        <v/>
      </c>
      <c r="CB50" s="3419" t="str">
        <f t="shared" si="32"/>
        <v/>
      </c>
      <c r="CC50" s="3419" t="str">
        <f t="shared" si="39"/>
        <v/>
      </c>
      <c r="CD50" s="3419" t="str">
        <f t="shared" si="33"/>
        <v/>
      </c>
      <c r="CE50" s="3419" t="str">
        <f t="shared" si="34"/>
        <v/>
      </c>
      <c r="CH50" s="3420">
        <f t="shared" si="40"/>
        <v>0</v>
      </c>
      <c r="CI50" s="3420">
        <f t="shared" si="35"/>
        <v>0</v>
      </c>
      <c r="CJ50" s="3420">
        <f t="shared" si="41"/>
        <v>0</v>
      </c>
      <c r="CK50" s="3420">
        <f t="shared" si="36"/>
        <v>0</v>
      </c>
      <c r="CL50" s="3420">
        <f t="shared" si="37"/>
        <v>0</v>
      </c>
      <c r="CM50" s="3412"/>
      <c r="CN50" s="3412"/>
    </row>
    <row r="51" spans="1:92" ht="16.350000000000001" customHeight="1" x14ac:dyDescent="0.2">
      <c r="A51" s="4795"/>
      <c r="B51" s="4797"/>
      <c r="C51" s="3229" t="s">
        <v>1581</v>
      </c>
      <c r="D51" s="2731">
        <f t="shared" si="43"/>
        <v>2</v>
      </c>
      <c r="E51" s="2732">
        <f t="shared" si="45"/>
        <v>0</v>
      </c>
      <c r="F51" s="2733">
        <f t="shared" si="45"/>
        <v>2</v>
      </c>
      <c r="G51" s="2734">
        <v>0</v>
      </c>
      <c r="H51" s="2739">
        <v>0</v>
      </c>
      <c r="I51" s="2734">
        <v>0</v>
      </c>
      <c r="J51" s="2752">
        <v>0</v>
      </c>
      <c r="K51" s="2734">
        <v>0</v>
      </c>
      <c r="L51" s="2739">
        <v>0</v>
      </c>
      <c r="M51" s="2734">
        <v>0</v>
      </c>
      <c r="N51" s="2739">
        <v>0</v>
      </c>
      <c r="O51" s="2734">
        <v>0</v>
      </c>
      <c r="P51" s="2739">
        <v>0</v>
      </c>
      <c r="Q51" s="2734">
        <v>0</v>
      </c>
      <c r="R51" s="2735">
        <v>0</v>
      </c>
      <c r="S51" s="2734">
        <v>0</v>
      </c>
      <c r="T51" s="2735">
        <v>0</v>
      </c>
      <c r="U51" s="2734">
        <v>0</v>
      </c>
      <c r="V51" s="2735">
        <v>0</v>
      </c>
      <c r="W51" s="2734">
        <v>0</v>
      </c>
      <c r="X51" s="2735">
        <v>0</v>
      </c>
      <c r="Y51" s="2734">
        <v>0</v>
      </c>
      <c r="Z51" s="2735">
        <v>0</v>
      </c>
      <c r="AA51" s="2734">
        <v>0</v>
      </c>
      <c r="AB51" s="2735">
        <v>2</v>
      </c>
      <c r="AC51" s="2752">
        <v>0</v>
      </c>
      <c r="AD51" s="2738">
        <v>0</v>
      </c>
      <c r="AE51" s="2753">
        <v>2</v>
      </c>
      <c r="AF51" s="2739">
        <v>0</v>
      </c>
      <c r="AG51" s="2739">
        <v>0</v>
      </c>
      <c r="AH51" s="2739">
        <v>0</v>
      </c>
      <c r="AI51" s="2739">
        <v>0</v>
      </c>
      <c r="AJ51" s="3307" t="str">
        <f t="shared" si="31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8"/>
        <v/>
      </c>
      <c r="CB51" s="3419" t="str">
        <f t="shared" si="32"/>
        <v/>
      </c>
      <c r="CC51" s="3419" t="str">
        <f t="shared" si="39"/>
        <v/>
      </c>
      <c r="CD51" s="3419" t="str">
        <f t="shared" si="33"/>
        <v/>
      </c>
      <c r="CE51" s="3419" t="str">
        <f t="shared" si="34"/>
        <v/>
      </c>
      <c r="CH51" s="3420">
        <f t="shared" si="40"/>
        <v>0</v>
      </c>
      <c r="CI51" s="3420">
        <f t="shared" si="35"/>
        <v>0</v>
      </c>
      <c r="CJ51" s="3420">
        <f t="shared" si="41"/>
        <v>0</v>
      </c>
      <c r="CK51" s="3420">
        <f t="shared" si="36"/>
        <v>0</v>
      </c>
      <c r="CL51" s="3420">
        <f t="shared" si="37"/>
        <v>0</v>
      </c>
      <c r="CM51" s="3412"/>
      <c r="CN51" s="3412"/>
    </row>
    <row r="52" spans="1:92" ht="16.350000000000001" customHeight="1" x14ac:dyDescent="0.2">
      <c r="A52" s="4795"/>
      <c r="B52" s="4797"/>
      <c r="C52" s="1368" t="s">
        <v>1580</v>
      </c>
      <c r="D52" s="2740">
        <f>SUM(E52+F52)</f>
        <v>5</v>
      </c>
      <c r="E52" s="1361">
        <f t="shared" si="45"/>
        <v>0</v>
      </c>
      <c r="F52" s="2733">
        <f t="shared" si="45"/>
        <v>5</v>
      </c>
      <c r="G52" s="2754">
        <v>0</v>
      </c>
      <c r="H52" s="1357">
        <v>0</v>
      </c>
      <c r="I52" s="2754">
        <v>0</v>
      </c>
      <c r="J52" s="1366">
        <v>0</v>
      </c>
      <c r="K52" s="2754">
        <v>0</v>
      </c>
      <c r="L52" s="1357">
        <v>0</v>
      </c>
      <c r="M52" s="2754">
        <v>0</v>
      </c>
      <c r="N52" s="1357">
        <v>0</v>
      </c>
      <c r="O52" s="2754">
        <v>0</v>
      </c>
      <c r="P52" s="1357">
        <v>0</v>
      </c>
      <c r="Q52" s="2754">
        <v>0</v>
      </c>
      <c r="R52" s="1359">
        <v>0</v>
      </c>
      <c r="S52" s="2754">
        <v>0</v>
      </c>
      <c r="T52" s="1359">
        <v>0</v>
      </c>
      <c r="U52" s="2754">
        <v>0</v>
      </c>
      <c r="V52" s="1359">
        <v>0</v>
      </c>
      <c r="W52" s="2754">
        <v>0</v>
      </c>
      <c r="X52" s="1359">
        <v>0</v>
      </c>
      <c r="Y52" s="2754">
        <v>0</v>
      </c>
      <c r="Z52" s="1359">
        <v>0</v>
      </c>
      <c r="AA52" s="2754">
        <v>0</v>
      </c>
      <c r="AB52" s="1359">
        <v>5</v>
      </c>
      <c r="AC52" s="1366">
        <v>0</v>
      </c>
      <c r="AD52" s="1358">
        <v>0</v>
      </c>
      <c r="AE52" s="1369">
        <v>4</v>
      </c>
      <c r="AF52" s="1357">
        <v>0</v>
      </c>
      <c r="AG52" s="1357">
        <v>0</v>
      </c>
      <c r="AH52" s="1357">
        <v>0</v>
      </c>
      <c r="AI52" s="1357">
        <v>0</v>
      </c>
      <c r="AJ52" s="3307" t="str">
        <f t="shared" si="31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8"/>
        <v/>
      </c>
      <c r="CB52" s="3419" t="str">
        <f t="shared" si="32"/>
        <v/>
      </c>
      <c r="CC52" s="3419" t="str">
        <f t="shared" si="39"/>
        <v/>
      </c>
      <c r="CD52" s="3419" t="str">
        <f t="shared" si="33"/>
        <v/>
      </c>
      <c r="CE52" s="3419" t="str">
        <f t="shared" si="34"/>
        <v/>
      </c>
      <c r="CH52" s="3420">
        <f t="shared" si="40"/>
        <v>0</v>
      </c>
      <c r="CI52" s="3420">
        <f t="shared" si="35"/>
        <v>0</v>
      </c>
      <c r="CJ52" s="3420">
        <f t="shared" si="41"/>
        <v>0</v>
      </c>
      <c r="CK52" s="3420">
        <f t="shared" si="36"/>
        <v>0</v>
      </c>
      <c r="CL52" s="3420">
        <f t="shared" si="37"/>
        <v>0</v>
      </c>
      <c r="CM52" s="3412"/>
      <c r="CN52" s="3412"/>
    </row>
    <row r="53" spans="1:92" ht="16.350000000000001" customHeight="1" x14ac:dyDescent="0.2">
      <c r="A53" s="4795"/>
      <c r="B53" s="4797"/>
      <c r="C53" s="1368" t="s">
        <v>1579</v>
      </c>
      <c r="D53" s="2740">
        <f t="shared" si="43"/>
        <v>3</v>
      </c>
      <c r="E53" s="1361">
        <f t="shared" si="45"/>
        <v>0</v>
      </c>
      <c r="F53" s="2733">
        <f t="shared" si="45"/>
        <v>3</v>
      </c>
      <c r="G53" s="2754">
        <v>0</v>
      </c>
      <c r="H53" s="1357">
        <v>0</v>
      </c>
      <c r="I53" s="2754">
        <v>0</v>
      </c>
      <c r="J53" s="1366">
        <v>0</v>
      </c>
      <c r="K53" s="1367">
        <v>0</v>
      </c>
      <c r="L53" s="1357">
        <v>0</v>
      </c>
      <c r="M53" s="2754">
        <v>0</v>
      </c>
      <c r="N53" s="1357">
        <v>0</v>
      </c>
      <c r="O53" s="2754">
        <v>0</v>
      </c>
      <c r="P53" s="1357">
        <v>0</v>
      </c>
      <c r="Q53" s="2754">
        <v>0</v>
      </c>
      <c r="R53" s="1359">
        <v>0</v>
      </c>
      <c r="S53" s="2754">
        <v>0</v>
      </c>
      <c r="T53" s="1359">
        <v>0</v>
      </c>
      <c r="U53" s="2754">
        <v>0</v>
      </c>
      <c r="V53" s="1359">
        <v>0</v>
      </c>
      <c r="W53" s="2754">
        <v>0</v>
      </c>
      <c r="X53" s="1359">
        <v>0</v>
      </c>
      <c r="Y53" s="2754">
        <v>0</v>
      </c>
      <c r="Z53" s="1359">
        <v>0</v>
      </c>
      <c r="AA53" s="2754">
        <v>0</v>
      </c>
      <c r="AB53" s="1359">
        <v>3</v>
      </c>
      <c r="AC53" s="1366">
        <v>0</v>
      </c>
      <c r="AD53" s="1358">
        <v>0</v>
      </c>
      <c r="AE53" s="1365">
        <v>3</v>
      </c>
      <c r="AF53" s="1357">
        <v>0</v>
      </c>
      <c r="AG53" s="1357">
        <v>0</v>
      </c>
      <c r="AH53" s="1357">
        <v>0</v>
      </c>
      <c r="AI53" s="1357">
        <v>0</v>
      </c>
      <c r="AJ53" s="3307" t="str">
        <f t="shared" si="31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8"/>
        <v/>
      </c>
      <c r="CB53" s="3419" t="str">
        <f t="shared" si="32"/>
        <v/>
      </c>
      <c r="CC53" s="3419" t="str">
        <f t="shared" si="39"/>
        <v/>
      </c>
      <c r="CD53" s="3419" t="str">
        <f t="shared" si="33"/>
        <v/>
      </c>
      <c r="CE53" s="3419" t="str">
        <f t="shared" si="34"/>
        <v/>
      </c>
      <c r="CH53" s="3420">
        <f t="shared" si="40"/>
        <v>0</v>
      </c>
      <c r="CI53" s="3420">
        <f t="shared" si="35"/>
        <v>0</v>
      </c>
      <c r="CJ53" s="3420">
        <f t="shared" si="41"/>
        <v>0</v>
      </c>
      <c r="CK53" s="3420">
        <f t="shared" si="36"/>
        <v>0</v>
      </c>
      <c r="CL53" s="3420">
        <f t="shared" si="37"/>
        <v>0</v>
      </c>
      <c r="CM53" s="3412"/>
      <c r="CN53" s="3412"/>
    </row>
    <row r="54" spans="1:92" ht="16.350000000000001" customHeight="1" x14ac:dyDescent="0.2">
      <c r="A54" s="4826"/>
      <c r="B54" s="4827"/>
      <c r="C54" s="3244" t="s">
        <v>27</v>
      </c>
      <c r="D54" s="2549">
        <f t="shared" ref="D54:AG54" si="46">SUM(D48:D53)</f>
        <v>19</v>
      </c>
      <c r="E54" s="2755">
        <f>SUM(E48:E53)</f>
        <v>5</v>
      </c>
      <c r="F54" s="3076">
        <f t="shared" si="46"/>
        <v>14</v>
      </c>
      <c r="G54" s="2171">
        <f t="shared" si="46"/>
        <v>5</v>
      </c>
      <c r="H54" s="3076">
        <f t="shared" si="46"/>
        <v>0</v>
      </c>
      <c r="I54" s="2171">
        <f t="shared" si="46"/>
        <v>0</v>
      </c>
      <c r="J54" s="3185">
        <f t="shared" si="46"/>
        <v>0</v>
      </c>
      <c r="K54" s="3075">
        <f t="shared" si="46"/>
        <v>0</v>
      </c>
      <c r="L54" s="3076">
        <f t="shared" si="46"/>
        <v>0</v>
      </c>
      <c r="M54" s="2171">
        <f t="shared" si="46"/>
        <v>0</v>
      </c>
      <c r="N54" s="3076">
        <f t="shared" si="46"/>
        <v>0</v>
      </c>
      <c r="O54" s="2171">
        <f t="shared" si="46"/>
        <v>0</v>
      </c>
      <c r="P54" s="3076">
        <f t="shared" si="46"/>
        <v>0</v>
      </c>
      <c r="Q54" s="2171">
        <f t="shared" si="46"/>
        <v>0</v>
      </c>
      <c r="R54" s="2756">
        <f t="shared" si="46"/>
        <v>0</v>
      </c>
      <c r="S54" s="2171">
        <f t="shared" si="46"/>
        <v>0</v>
      </c>
      <c r="T54" s="2756">
        <f t="shared" si="46"/>
        <v>0</v>
      </c>
      <c r="U54" s="2171">
        <f t="shared" si="46"/>
        <v>0</v>
      </c>
      <c r="V54" s="2756">
        <f t="shared" si="46"/>
        <v>0</v>
      </c>
      <c r="W54" s="2171">
        <f>SUM(W48:W53)</f>
        <v>0</v>
      </c>
      <c r="X54" s="2756">
        <f t="shared" si="46"/>
        <v>0</v>
      </c>
      <c r="Y54" s="2171">
        <f>SUM(Y48:Y53)</f>
        <v>0</v>
      </c>
      <c r="Z54" s="2756">
        <f t="shared" si="46"/>
        <v>0</v>
      </c>
      <c r="AA54" s="2171">
        <f t="shared" si="46"/>
        <v>0</v>
      </c>
      <c r="AB54" s="2756">
        <f t="shared" si="46"/>
        <v>14</v>
      </c>
      <c r="AC54" s="3236">
        <f t="shared" si="46"/>
        <v>0</v>
      </c>
      <c r="AD54" s="2757">
        <f t="shared" si="46"/>
        <v>0</v>
      </c>
      <c r="AE54" s="2052">
        <f t="shared" si="46"/>
        <v>13</v>
      </c>
      <c r="AF54" s="3076">
        <f>SUM(AF48:AF53)</f>
        <v>0</v>
      </c>
      <c r="AG54" s="3076">
        <f t="shared" si="46"/>
        <v>0</v>
      </c>
      <c r="AH54" s="3076">
        <f t="shared" ref="AH54" si="47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8"/>
        <v/>
      </c>
      <c r="CB54" s="3419" t="str">
        <f t="shared" si="32"/>
        <v/>
      </c>
      <c r="CC54" s="3419" t="str">
        <f t="shared" si="39"/>
        <v/>
      </c>
      <c r="CD54" s="3419" t="str">
        <f t="shared" si="33"/>
        <v/>
      </c>
      <c r="CE54" s="3419" t="str">
        <f t="shared" si="34"/>
        <v/>
      </c>
      <c r="CH54" s="3420">
        <f t="shared" si="40"/>
        <v>0</v>
      </c>
      <c r="CI54" s="3420">
        <f t="shared" si="35"/>
        <v>0</v>
      </c>
      <c r="CJ54" s="3420">
        <f t="shared" si="41"/>
        <v>0</v>
      </c>
      <c r="CK54" s="3420">
        <f t="shared" si="36"/>
        <v>0</v>
      </c>
      <c r="CL54" s="3420">
        <f t="shared" si="37"/>
        <v>0</v>
      </c>
      <c r="CM54" s="3412"/>
      <c r="CN54" s="3412"/>
    </row>
    <row r="55" spans="1:92" ht="16.350000000000001" customHeight="1" x14ac:dyDescent="0.25">
      <c r="A55" s="4815" t="s">
        <v>1578</v>
      </c>
      <c r="B55" s="4728"/>
      <c r="C55" s="3229">
        <v>0</v>
      </c>
      <c r="D55" s="2740">
        <f>SUM(E55:F55)</f>
        <v>0</v>
      </c>
      <c r="E55" s="1361">
        <f>SUM(U55+W55+Y55+AA55+AC55)</f>
        <v>0</v>
      </c>
      <c r="F55" s="2733">
        <f>SUM(V55+X55+Z55+AB55+AD55)</f>
        <v>0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>
        <v>0</v>
      </c>
      <c r="V55" s="1362">
        <v>0</v>
      </c>
      <c r="W55" s="1363">
        <v>0</v>
      </c>
      <c r="X55" s="1362">
        <v>0</v>
      </c>
      <c r="Y55" s="1360">
        <v>0</v>
      </c>
      <c r="Z55" s="1359">
        <v>0</v>
      </c>
      <c r="AA55" s="2754">
        <v>0</v>
      </c>
      <c r="AB55" s="1359">
        <v>0</v>
      </c>
      <c r="AC55" s="2754">
        <v>0</v>
      </c>
      <c r="AD55" s="2758">
        <v>0</v>
      </c>
      <c r="AE55" s="1357">
        <v>0</v>
      </c>
      <c r="AF55" s="1357">
        <v>0</v>
      </c>
      <c r="AG55" s="2759">
        <v>0</v>
      </c>
      <c r="AH55" s="1357">
        <v>0</v>
      </c>
      <c r="AI55" s="2759">
        <v>0</v>
      </c>
      <c r="AJ55" s="3307" t="str">
        <f t="shared" si="31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8"/>
        <v/>
      </c>
      <c r="CB55" s="3419" t="str">
        <f t="shared" si="32"/>
        <v/>
      </c>
      <c r="CC55" s="3419" t="str">
        <f t="shared" si="39"/>
        <v/>
      </c>
      <c r="CD55" s="3419" t="str">
        <f t="shared" si="33"/>
        <v/>
      </c>
      <c r="CE55" s="3419" t="str">
        <f t="shared" si="34"/>
        <v/>
      </c>
      <c r="CH55" s="3420">
        <f t="shared" si="40"/>
        <v>0</v>
      </c>
      <c r="CI55" s="3420">
        <f t="shared" si="35"/>
        <v>0</v>
      </c>
      <c r="CJ55" s="3420">
        <f t="shared" si="41"/>
        <v>0</v>
      </c>
      <c r="CK55" s="3420">
        <f t="shared" si="36"/>
        <v>0</v>
      </c>
      <c r="CL55" s="3420">
        <f t="shared" si="37"/>
        <v>0</v>
      </c>
      <c r="CM55" s="3412"/>
      <c r="CN55" s="3412"/>
    </row>
    <row r="56" spans="1:92" ht="16.350000000000001" customHeight="1" x14ac:dyDescent="0.25">
      <c r="A56" s="4148"/>
      <c r="B56" s="4135"/>
      <c r="C56" s="3229" t="s">
        <v>1577</v>
      </c>
      <c r="D56" s="2740">
        <f t="shared" ref="D56" si="48">SUM(E56:F56)</f>
        <v>14</v>
      </c>
      <c r="E56" s="1361">
        <f t="shared" ref="E56:E57" si="49">SUM(U56+W56+Y56+AA56+AC56)</f>
        <v>0</v>
      </c>
      <c r="F56" s="2733">
        <f t="shared" ref="F56" si="50">SUM(V56+X56+Z56+AB56+AD56)</f>
        <v>14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>
        <v>0</v>
      </c>
      <c r="V56" s="1359">
        <v>0</v>
      </c>
      <c r="W56" s="1360">
        <v>0</v>
      </c>
      <c r="X56" s="1359">
        <v>0</v>
      </c>
      <c r="Y56" s="1360">
        <v>0</v>
      </c>
      <c r="Z56" s="1359">
        <v>0</v>
      </c>
      <c r="AA56" s="2754">
        <v>0</v>
      </c>
      <c r="AB56" s="1359">
        <v>14</v>
      </c>
      <c r="AC56" s="2754">
        <v>0</v>
      </c>
      <c r="AD56" s="1358">
        <v>0</v>
      </c>
      <c r="AE56" s="1357">
        <v>13</v>
      </c>
      <c r="AF56" s="1357">
        <v>0</v>
      </c>
      <c r="AG56" s="1356">
        <v>0</v>
      </c>
      <c r="AH56" s="1357">
        <v>0</v>
      </c>
      <c r="AI56" s="1356">
        <v>0</v>
      </c>
      <c r="AJ56" s="3307" t="str">
        <f t="shared" si="31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8"/>
        <v/>
      </c>
      <c r="CB56" s="3419" t="str">
        <f t="shared" si="32"/>
        <v/>
      </c>
      <c r="CC56" s="3419" t="str">
        <f t="shared" si="39"/>
        <v/>
      </c>
      <c r="CD56" s="3419" t="str">
        <f t="shared" si="33"/>
        <v/>
      </c>
      <c r="CE56" s="3419" t="str">
        <f t="shared" si="34"/>
        <v/>
      </c>
      <c r="CH56" s="3420">
        <f t="shared" si="40"/>
        <v>0</v>
      </c>
      <c r="CI56" s="3420">
        <f t="shared" si="35"/>
        <v>0</v>
      </c>
      <c r="CJ56" s="3420">
        <f t="shared" si="41"/>
        <v>0</v>
      </c>
      <c r="CK56" s="3420">
        <f t="shared" si="36"/>
        <v>0</v>
      </c>
      <c r="CL56" s="3420">
        <f t="shared" si="37"/>
        <v>0</v>
      </c>
      <c r="CM56" s="3412"/>
      <c r="CN56" s="3412"/>
    </row>
    <row r="57" spans="1:92" ht="16.350000000000001" customHeight="1" x14ac:dyDescent="0.25">
      <c r="A57" s="4148"/>
      <c r="B57" s="4135"/>
      <c r="C57" s="1368" t="s">
        <v>1576</v>
      </c>
      <c r="D57" s="2740">
        <f>SUM(E57:F57)</f>
        <v>0</v>
      </c>
      <c r="E57" s="1361">
        <f t="shared" si="49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>
        <v>0</v>
      </c>
      <c r="V57" s="1359">
        <v>0</v>
      </c>
      <c r="W57" s="1360">
        <v>0</v>
      </c>
      <c r="X57" s="1359">
        <v>0</v>
      </c>
      <c r="Y57" s="1360">
        <v>0</v>
      </c>
      <c r="Z57" s="1359">
        <v>0</v>
      </c>
      <c r="AA57" s="2754">
        <v>0</v>
      </c>
      <c r="AB57" s="1359">
        <v>0</v>
      </c>
      <c r="AC57" s="2754">
        <v>0</v>
      </c>
      <c r="AD57" s="1358">
        <v>0</v>
      </c>
      <c r="AE57" s="1357">
        <v>0</v>
      </c>
      <c r="AF57" s="1357">
        <v>0</v>
      </c>
      <c r="AG57" s="1356">
        <v>0</v>
      </c>
      <c r="AH57" s="1357">
        <v>0</v>
      </c>
      <c r="AI57" s="1356">
        <v>0</v>
      </c>
      <c r="AJ57" s="3307" t="str">
        <f t="shared" si="31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8"/>
        <v/>
      </c>
      <c r="CB57" s="3419" t="str">
        <f t="shared" si="32"/>
        <v/>
      </c>
      <c r="CC57" s="3419" t="str">
        <f t="shared" si="39"/>
        <v/>
      </c>
      <c r="CD57" s="3419" t="str">
        <f t="shared" si="33"/>
        <v/>
      </c>
      <c r="CE57" s="3419" t="str">
        <f t="shared" si="34"/>
        <v/>
      </c>
      <c r="CH57" s="3420">
        <f t="shared" si="40"/>
        <v>0</v>
      </c>
      <c r="CI57" s="3420">
        <f t="shared" si="35"/>
        <v>0</v>
      </c>
      <c r="CJ57" s="3420">
        <f t="shared" si="41"/>
        <v>0</v>
      </c>
      <c r="CK57" s="3420">
        <f t="shared" si="36"/>
        <v>0</v>
      </c>
      <c r="CL57" s="3420">
        <f t="shared" si="37"/>
        <v>0</v>
      </c>
      <c r="CM57" s="3412"/>
      <c r="CN57" s="3412"/>
    </row>
    <row r="58" spans="1:92" ht="16.350000000000001" customHeight="1" x14ac:dyDescent="0.2">
      <c r="A58" s="4816"/>
      <c r="B58" s="4136"/>
      <c r="C58" s="3217" t="s">
        <v>27</v>
      </c>
      <c r="D58" s="2549">
        <f>SUM(E58:F58)</f>
        <v>14</v>
      </c>
      <c r="E58" s="2755">
        <f>SUM(E55:E57)</f>
        <v>0</v>
      </c>
      <c r="F58" s="3076">
        <f>SUM(F55:F57)</f>
        <v>14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1">SUM(V55:V57)</f>
        <v>0</v>
      </c>
      <c r="W58" s="3236">
        <f t="shared" si="51"/>
        <v>0</v>
      </c>
      <c r="X58" s="3236">
        <f t="shared" si="51"/>
        <v>0</v>
      </c>
      <c r="Y58" s="3236">
        <f>SUM(Y55:Y57)</f>
        <v>0</v>
      </c>
      <c r="Z58" s="3076">
        <f t="shared" ref="Z58:AI58" si="52">SUM(Z55:Z57)</f>
        <v>0</v>
      </c>
      <c r="AA58" s="2171">
        <f t="shared" si="52"/>
        <v>0</v>
      </c>
      <c r="AB58" s="3076">
        <f t="shared" si="52"/>
        <v>14</v>
      </c>
      <c r="AC58" s="2171">
        <f t="shared" si="52"/>
        <v>0</v>
      </c>
      <c r="AD58" s="2757">
        <f t="shared" si="52"/>
        <v>0</v>
      </c>
      <c r="AE58" s="3076">
        <f t="shared" si="52"/>
        <v>13</v>
      </c>
      <c r="AF58" s="3076">
        <f t="shared" si="52"/>
        <v>0</v>
      </c>
      <c r="AG58" s="3217">
        <f t="shared" si="52"/>
        <v>0</v>
      </c>
      <c r="AH58" s="3076">
        <f t="shared" si="52"/>
        <v>0</v>
      </c>
      <c r="AI58" s="3217">
        <f t="shared" si="52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87" t="s">
        <v>1575</v>
      </c>
      <c r="B60" s="4183"/>
      <c r="C60" s="4188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44" t="s">
        <v>1392</v>
      </c>
      <c r="B61" s="4845"/>
      <c r="C61" s="4846"/>
      <c r="D61" s="2763">
        <v>0</v>
      </c>
      <c r="E61" s="2763">
        <v>0</v>
      </c>
      <c r="F61" s="2763">
        <v>0</v>
      </c>
      <c r="G61" s="2763">
        <v>0</v>
      </c>
      <c r="H61" s="2763">
        <v>0</v>
      </c>
      <c r="I61" s="2763">
        <v>0</v>
      </c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3">IF($D61&lt;F61,1,0)</f>
        <v>0</v>
      </c>
      <c r="CJ61" s="3420">
        <f t="shared" si="53"/>
        <v>0</v>
      </c>
      <c r="CK61" s="3420">
        <f t="shared" si="53"/>
        <v>0</v>
      </c>
      <c r="CL61" s="3420">
        <f t="shared" si="53"/>
        <v>0</v>
      </c>
      <c r="CM61" s="3412"/>
      <c r="CN61" s="3412"/>
    </row>
    <row r="62" spans="1:92" x14ac:dyDescent="0.2">
      <c r="A62" s="4338" t="s">
        <v>1387</v>
      </c>
      <c r="B62" s="4847" t="s">
        <v>1477</v>
      </c>
      <c r="C62" s="4848"/>
      <c r="D62" s="2764">
        <v>0</v>
      </c>
      <c r="E62" s="2764">
        <v>0</v>
      </c>
      <c r="F62" s="2764">
        <v>0</v>
      </c>
      <c r="G62" s="2764">
        <v>0</v>
      </c>
      <c r="H62" s="2764">
        <v>0</v>
      </c>
      <c r="I62" s="2764">
        <v>0</v>
      </c>
      <c r="J62" s="3307" t="str">
        <f t="shared" ref="J62:J71" si="54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5">IF(CH62=1,"* Las Interconsultas de Gestantes NO DEBEN ser mayor al Total de Interconsultas. ","")</f>
        <v/>
      </c>
      <c r="CB62" s="3419" t="str">
        <f t="shared" ref="CB62:CB68" si="56">IF(CI62=1,"* Las Interconsultas de Pacientes de 60 años NO DEBEN ser mayor al Total de Interconsultas. ","")</f>
        <v/>
      </c>
      <c r="CC62" s="3419" t="str">
        <f t="shared" ref="CC62:CC68" si="57">IF(CJ62=1,"* Las Interconsultas de Usuarios en situación de Discapacidad NO DEBEN ser mayor al Total de Interconsultas. ","")</f>
        <v/>
      </c>
      <c r="CD62" s="3419" t="str">
        <f t="shared" ref="CD62:CD68" si="58">IF(CK62=1,"* Las Interconsultas de Niños, Niñas, Adolescentes y Jóvenes Red SENAME NO DEBEN ser mayor al Total de Interconsultas. ","")</f>
        <v/>
      </c>
      <c r="CE62" s="3419" t="str">
        <f t="shared" ref="CE62:CE68" si="59">IF(CL62=1,"* Las Interconsultas de Migrantes NO DEBEN ser mayor al Total de Interconsultas. ","")</f>
        <v/>
      </c>
      <c r="CF62" s="3419"/>
      <c r="CG62" s="3419"/>
      <c r="CH62" s="3420">
        <f t="shared" ref="CH62:CH71" si="60">IF(D62&lt;E62,1,0)</f>
        <v>0</v>
      </c>
      <c r="CI62" s="3420">
        <f t="shared" si="53"/>
        <v>0</v>
      </c>
      <c r="CJ62" s="3420">
        <f t="shared" si="53"/>
        <v>0</v>
      </c>
      <c r="CK62" s="3420">
        <f t="shared" si="53"/>
        <v>0</v>
      </c>
      <c r="CL62" s="3420">
        <f t="shared" si="53"/>
        <v>0</v>
      </c>
      <c r="CM62" s="3412"/>
      <c r="CN62" s="3412"/>
    </row>
    <row r="63" spans="1:92" ht="16.350000000000001" customHeight="1" x14ac:dyDescent="0.2">
      <c r="A63" s="4609"/>
      <c r="B63" s="4849" t="s">
        <v>1572</v>
      </c>
      <c r="C63" s="4314"/>
      <c r="D63" s="2765">
        <v>0</v>
      </c>
      <c r="E63" s="2765">
        <v>0</v>
      </c>
      <c r="F63" s="2765">
        <v>0</v>
      </c>
      <c r="G63" s="2765">
        <v>0</v>
      </c>
      <c r="H63" s="2765">
        <v>0</v>
      </c>
      <c r="I63" s="2765">
        <v>0</v>
      </c>
      <c r="J63" s="3307" t="str">
        <f t="shared" si="54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5"/>
        <v/>
      </c>
      <c r="CB63" s="3419" t="str">
        <f t="shared" si="56"/>
        <v/>
      </c>
      <c r="CC63" s="3419" t="str">
        <f t="shared" si="57"/>
        <v/>
      </c>
      <c r="CD63" s="3419" t="str">
        <f t="shared" si="58"/>
        <v/>
      </c>
      <c r="CE63" s="3419" t="str">
        <f t="shared" si="59"/>
        <v/>
      </c>
      <c r="CF63" s="3419"/>
      <c r="CG63" s="3419"/>
      <c r="CH63" s="3420">
        <f t="shared" si="60"/>
        <v>0</v>
      </c>
      <c r="CI63" s="3420">
        <f t="shared" si="53"/>
        <v>0</v>
      </c>
      <c r="CJ63" s="3420">
        <f t="shared" si="53"/>
        <v>0</v>
      </c>
      <c r="CK63" s="3420">
        <f t="shared" si="53"/>
        <v>0</v>
      </c>
      <c r="CL63" s="3420">
        <f t="shared" si="53"/>
        <v>0</v>
      </c>
      <c r="CM63" s="3412"/>
      <c r="CN63" s="3412"/>
    </row>
    <row r="64" spans="1:92" ht="16.350000000000001" customHeight="1" x14ac:dyDescent="0.2">
      <c r="A64" s="4865" t="s">
        <v>1571</v>
      </c>
      <c r="B64" s="4847"/>
      <c r="C64" s="4848"/>
      <c r="D64" s="2766">
        <v>0</v>
      </c>
      <c r="E64" s="2766">
        <v>0</v>
      </c>
      <c r="F64" s="2766">
        <v>0</v>
      </c>
      <c r="G64" s="2766">
        <v>0</v>
      </c>
      <c r="H64" s="2766">
        <v>0</v>
      </c>
      <c r="I64" s="2766">
        <v>0</v>
      </c>
      <c r="J64" s="3307" t="str">
        <f t="shared" si="54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5"/>
        <v/>
      </c>
      <c r="CB64" s="3419" t="str">
        <f t="shared" si="56"/>
        <v/>
      </c>
      <c r="CC64" s="3419" t="str">
        <f t="shared" si="57"/>
        <v/>
      </c>
      <c r="CD64" s="3419" t="str">
        <f t="shared" si="58"/>
        <v/>
      </c>
      <c r="CE64" s="3419" t="str">
        <f t="shared" si="59"/>
        <v/>
      </c>
      <c r="CF64" s="3419"/>
      <c r="CG64" s="3419"/>
      <c r="CH64" s="3420">
        <f t="shared" si="60"/>
        <v>0</v>
      </c>
      <c r="CI64" s="3420">
        <f t="shared" si="53"/>
        <v>0</v>
      </c>
      <c r="CJ64" s="3420">
        <f t="shared" si="53"/>
        <v>0</v>
      </c>
      <c r="CK64" s="3420">
        <f t="shared" si="53"/>
        <v>0</v>
      </c>
      <c r="CL64" s="3420">
        <f t="shared" si="53"/>
        <v>0</v>
      </c>
      <c r="CM64" s="3412"/>
      <c r="CN64" s="3412"/>
    </row>
    <row r="65" spans="1:92" ht="16.350000000000001" customHeight="1" x14ac:dyDescent="0.2">
      <c r="A65" s="4811" t="s">
        <v>1570</v>
      </c>
      <c r="B65" s="4812"/>
      <c r="C65" s="4813"/>
      <c r="D65" s="2766">
        <v>0</v>
      </c>
      <c r="E65" s="2766">
        <v>0</v>
      </c>
      <c r="F65" s="2766">
        <v>0</v>
      </c>
      <c r="G65" s="2766">
        <v>0</v>
      </c>
      <c r="H65" s="2766">
        <v>0</v>
      </c>
      <c r="I65" s="2766">
        <v>0</v>
      </c>
      <c r="J65" s="3307" t="str">
        <f t="shared" si="54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5"/>
        <v/>
      </c>
      <c r="CB65" s="3419" t="str">
        <f t="shared" si="56"/>
        <v/>
      </c>
      <c r="CC65" s="3419" t="str">
        <f t="shared" si="57"/>
        <v/>
      </c>
      <c r="CD65" s="3419" t="str">
        <f t="shared" si="58"/>
        <v/>
      </c>
      <c r="CE65" s="3419" t="str">
        <f t="shared" si="59"/>
        <v/>
      </c>
      <c r="CF65" s="3419"/>
      <c r="CG65" s="3419"/>
      <c r="CH65" s="3420">
        <f t="shared" si="60"/>
        <v>0</v>
      </c>
      <c r="CI65" s="3420">
        <f t="shared" si="53"/>
        <v>0</v>
      </c>
      <c r="CJ65" s="3420">
        <f t="shared" si="53"/>
        <v>0</v>
      </c>
      <c r="CK65" s="3420">
        <f t="shared" si="53"/>
        <v>0</v>
      </c>
      <c r="CL65" s="3420">
        <f t="shared" si="53"/>
        <v>0</v>
      </c>
      <c r="CM65" s="3412"/>
      <c r="CN65" s="3412"/>
    </row>
    <row r="66" spans="1:92" ht="16.350000000000001" customHeight="1" x14ac:dyDescent="0.2">
      <c r="A66" s="4811" t="s">
        <v>1390</v>
      </c>
      <c r="B66" s="4812"/>
      <c r="C66" s="4813"/>
      <c r="D66" s="2766">
        <v>0</v>
      </c>
      <c r="E66" s="2766">
        <v>0</v>
      </c>
      <c r="F66" s="2766">
        <v>0</v>
      </c>
      <c r="G66" s="2766">
        <v>0</v>
      </c>
      <c r="H66" s="2766">
        <v>0</v>
      </c>
      <c r="I66" s="2766">
        <v>0</v>
      </c>
      <c r="J66" s="3307" t="str">
        <f t="shared" si="54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5"/>
        <v/>
      </c>
      <c r="CB66" s="3419" t="str">
        <f t="shared" si="56"/>
        <v/>
      </c>
      <c r="CC66" s="3419" t="str">
        <f t="shared" si="57"/>
        <v/>
      </c>
      <c r="CD66" s="3419" t="str">
        <f t="shared" si="58"/>
        <v/>
      </c>
      <c r="CE66" s="3419" t="str">
        <f t="shared" si="59"/>
        <v/>
      </c>
      <c r="CF66" s="3419"/>
      <c r="CG66" s="3419"/>
      <c r="CH66" s="3420">
        <f t="shared" si="60"/>
        <v>0</v>
      </c>
      <c r="CI66" s="3420">
        <f t="shared" si="53"/>
        <v>0</v>
      </c>
      <c r="CJ66" s="3420">
        <f t="shared" si="53"/>
        <v>0</v>
      </c>
      <c r="CK66" s="3420">
        <f t="shared" si="53"/>
        <v>0</v>
      </c>
      <c r="CL66" s="3420">
        <f t="shared" si="53"/>
        <v>0</v>
      </c>
      <c r="CM66" s="3412"/>
      <c r="CN66" s="3412"/>
    </row>
    <row r="67" spans="1:92" ht="16.350000000000001" customHeight="1" x14ac:dyDescent="0.2">
      <c r="A67" s="4862" t="s">
        <v>1388</v>
      </c>
      <c r="B67" s="4863"/>
      <c r="C67" s="4864"/>
      <c r="D67" s="2766">
        <v>0</v>
      </c>
      <c r="E67" s="2766">
        <v>0</v>
      </c>
      <c r="F67" s="2766">
        <v>0</v>
      </c>
      <c r="G67" s="2766">
        <v>0</v>
      </c>
      <c r="H67" s="2766">
        <v>0</v>
      </c>
      <c r="I67" s="2766">
        <v>0</v>
      </c>
      <c r="J67" s="3307" t="str">
        <f t="shared" si="54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5"/>
        <v/>
      </c>
      <c r="CB67" s="3419" t="str">
        <f t="shared" si="56"/>
        <v/>
      </c>
      <c r="CC67" s="3419" t="str">
        <f t="shared" si="57"/>
        <v/>
      </c>
      <c r="CD67" s="3419" t="str">
        <f t="shared" si="58"/>
        <v/>
      </c>
      <c r="CE67" s="3419" t="str">
        <f t="shared" si="59"/>
        <v/>
      </c>
      <c r="CF67" s="3419"/>
      <c r="CG67" s="3419"/>
      <c r="CH67" s="3420">
        <f t="shared" si="60"/>
        <v>0</v>
      </c>
      <c r="CI67" s="3420">
        <f t="shared" si="53"/>
        <v>0</v>
      </c>
      <c r="CJ67" s="3420">
        <f t="shared" si="53"/>
        <v>0</v>
      </c>
      <c r="CK67" s="3420">
        <f t="shared" si="53"/>
        <v>0</v>
      </c>
      <c r="CL67" s="3420">
        <f t="shared" si="53"/>
        <v>0</v>
      </c>
      <c r="CM67" s="3412"/>
      <c r="CN67" s="3412"/>
    </row>
    <row r="68" spans="1:92" ht="16.350000000000001" customHeight="1" x14ac:dyDescent="0.2">
      <c r="A68" s="4811" t="s">
        <v>1391</v>
      </c>
      <c r="B68" s="4812"/>
      <c r="C68" s="4813"/>
      <c r="D68" s="2766">
        <v>0</v>
      </c>
      <c r="E68" s="2766">
        <v>0</v>
      </c>
      <c r="F68" s="2766">
        <v>0</v>
      </c>
      <c r="G68" s="2766">
        <v>0</v>
      </c>
      <c r="H68" s="2766">
        <v>0</v>
      </c>
      <c r="I68" s="2766">
        <v>0</v>
      </c>
      <c r="J68" s="3307" t="str">
        <f t="shared" si="54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5"/>
        <v/>
      </c>
      <c r="CB68" s="3419" t="str">
        <f t="shared" si="56"/>
        <v/>
      </c>
      <c r="CC68" s="3419" t="str">
        <f t="shared" si="57"/>
        <v/>
      </c>
      <c r="CD68" s="3419" t="str">
        <f t="shared" si="58"/>
        <v/>
      </c>
      <c r="CE68" s="3419" t="str">
        <f t="shared" si="59"/>
        <v/>
      </c>
      <c r="CF68" s="3419"/>
      <c r="CG68" s="3419"/>
      <c r="CH68" s="3420">
        <f t="shared" si="60"/>
        <v>0</v>
      </c>
      <c r="CI68" s="3420">
        <f t="shared" si="53"/>
        <v>0</v>
      </c>
      <c r="CJ68" s="3420">
        <f t="shared" si="53"/>
        <v>0</v>
      </c>
      <c r="CK68" s="3420">
        <f t="shared" si="53"/>
        <v>0</v>
      </c>
      <c r="CL68" s="3420">
        <f t="shared" si="53"/>
        <v>0</v>
      </c>
      <c r="CM68" s="3412"/>
      <c r="CN68" s="3412"/>
    </row>
    <row r="69" spans="1:92" ht="16.350000000000001" customHeight="1" x14ac:dyDescent="0.2">
      <c r="A69" s="4741" t="s">
        <v>1385</v>
      </c>
      <c r="B69" s="4744"/>
      <c r="C69" s="4742"/>
      <c r="D69" s="2766">
        <v>0</v>
      </c>
      <c r="E69" s="2766">
        <v>0</v>
      </c>
      <c r="F69" s="2766">
        <v>0</v>
      </c>
      <c r="G69" s="2766">
        <v>0</v>
      </c>
      <c r="H69" s="2766">
        <v>0</v>
      </c>
      <c r="I69" s="2766">
        <v>0</v>
      </c>
      <c r="J69" s="3307" t="str">
        <f t="shared" si="54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60"/>
        <v>0</v>
      </c>
      <c r="CI69" s="3420">
        <f t="shared" si="53"/>
        <v>0</v>
      </c>
      <c r="CJ69" s="3420">
        <f t="shared" si="53"/>
        <v>0</v>
      </c>
      <c r="CK69" s="3420">
        <f t="shared" si="53"/>
        <v>0</v>
      </c>
      <c r="CL69" s="3420">
        <f t="shared" si="53"/>
        <v>0</v>
      </c>
      <c r="CM69" s="3412"/>
      <c r="CN69" s="3412"/>
    </row>
    <row r="70" spans="1:92" ht="16.350000000000001" customHeight="1" x14ac:dyDescent="0.2">
      <c r="A70" s="4741" t="s">
        <v>1384</v>
      </c>
      <c r="B70" s="4744"/>
      <c r="C70" s="4742"/>
      <c r="D70" s="2766">
        <v>0</v>
      </c>
      <c r="E70" s="2766">
        <v>0</v>
      </c>
      <c r="F70" s="2766">
        <v>0</v>
      </c>
      <c r="G70" s="2766">
        <v>0</v>
      </c>
      <c r="H70" s="2766">
        <v>0</v>
      </c>
      <c r="I70" s="2766">
        <v>0</v>
      </c>
      <c r="J70" s="3307" t="str">
        <f t="shared" si="54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1">IF(CH70=1,"* Las Interconsultas de Gestantes NO DEBEN ser mayor al Total de Interconsultas. ","")</f>
        <v/>
      </c>
      <c r="CB70" s="3419" t="str">
        <f t="shared" ref="CB70:CB71" si="62">IF(CI70=1,"* Las Interconsultas de Pacientes de 60 años NO DEBEN ser mayor al Total de Interconsultas. ","")</f>
        <v/>
      </c>
      <c r="CC70" s="3419" t="str">
        <f t="shared" ref="CC70:CC71" si="63">IF(CJ70=1,"* Las Interconsultas de Usuarios en situación de Discapacidad NO DEBEN ser mayor al Total de Interconsultas. ","")</f>
        <v/>
      </c>
      <c r="CD70" s="3419" t="str">
        <f t="shared" ref="CD70:CD71" si="64">IF(CK70=1,"* Las Interconsultas de Niños, Niñas, Adolescentes y Jóvenes Red SENAME NO DEBEN ser mayor al Total de Interconsultas. ","")</f>
        <v/>
      </c>
      <c r="CE70" s="3419" t="str">
        <f t="shared" ref="CE70:CE71" si="65">IF(CL70=1,"* Las Interconsultas de Migrantes NO DEBEN ser mayor al Total de Interconsultas. ","")</f>
        <v/>
      </c>
      <c r="CH70" s="3420">
        <f t="shared" si="60"/>
        <v>0</v>
      </c>
      <c r="CI70" s="3420">
        <f t="shared" si="53"/>
        <v>0</v>
      </c>
      <c r="CJ70" s="3420">
        <f t="shared" si="53"/>
        <v>0</v>
      </c>
      <c r="CK70" s="3420">
        <f t="shared" si="53"/>
        <v>0</v>
      </c>
      <c r="CL70" s="3420">
        <f t="shared" si="53"/>
        <v>0</v>
      </c>
      <c r="CM70" s="3412"/>
      <c r="CN70" s="3412"/>
    </row>
    <row r="71" spans="1:92" ht="16.350000000000001" customHeight="1" x14ac:dyDescent="0.2">
      <c r="A71" s="4313" t="s">
        <v>1386</v>
      </c>
      <c r="B71" s="4849"/>
      <c r="C71" s="4314"/>
      <c r="D71" s="2765">
        <v>0</v>
      </c>
      <c r="E71" s="2765">
        <v>0</v>
      </c>
      <c r="F71" s="2765">
        <v>0</v>
      </c>
      <c r="G71" s="2765">
        <v>0</v>
      </c>
      <c r="H71" s="2765">
        <v>0</v>
      </c>
      <c r="I71" s="2765">
        <v>0</v>
      </c>
      <c r="J71" s="3307" t="str">
        <f t="shared" si="54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1"/>
        <v/>
      </c>
      <c r="CB71" s="3419" t="str">
        <f t="shared" si="62"/>
        <v/>
      </c>
      <c r="CC71" s="3419" t="str">
        <f t="shared" si="63"/>
        <v/>
      </c>
      <c r="CD71" s="3419" t="str">
        <f t="shared" si="64"/>
        <v/>
      </c>
      <c r="CE71" s="3419" t="str">
        <f t="shared" si="65"/>
        <v/>
      </c>
      <c r="CH71" s="3420">
        <f t="shared" si="60"/>
        <v>0</v>
      </c>
      <c r="CI71" s="3420">
        <f t="shared" si="53"/>
        <v>0</v>
      </c>
      <c r="CJ71" s="3420">
        <f t="shared" si="53"/>
        <v>0</v>
      </c>
      <c r="CK71" s="3420">
        <f t="shared" si="53"/>
        <v>0</v>
      </c>
      <c r="CL71" s="3420">
        <f t="shared" si="53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782" t="s">
        <v>1569</v>
      </c>
      <c r="B73" s="4506"/>
      <c r="C73" s="4753"/>
      <c r="D73" s="4187" t="s">
        <v>1568</v>
      </c>
      <c r="E73" s="4183"/>
      <c r="F73" s="4188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3"/>
      <c r="B74" s="4755"/>
      <c r="C74" s="4756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37" t="s">
        <v>1567</v>
      </c>
      <c r="B75" s="4839" t="s">
        <v>1566</v>
      </c>
      <c r="C75" s="4840"/>
      <c r="D75" s="2192">
        <f>SUM(E75+F75)</f>
        <v>0</v>
      </c>
      <c r="E75" s="2696">
        <v>0</v>
      </c>
      <c r="F75" s="145">
        <v>0</v>
      </c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38"/>
      <c r="B76" s="4550" t="s">
        <v>71</v>
      </c>
      <c r="C76" s="4305"/>
      <c r="D76" s="93">
        <f>SUM(E76+F76)</f>
        <v>0</v>
      </c>
      <c r="E76" s="140">
        <v>0</v>
      </c>
      <c r="F76" s="116">
        <v>0</v>
      </c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782" t="s">
        <v>1565</v>
      </c>
      <c r="B78" s="4506"/>
      <c r="C78" s="4753"/>
      <c r="D78" s="4187" t="s">
        <v>27</v>
      </c>
      <c r="E78" s="4183"/>
      <c r="F78" s="4188"/>
      <c r="G78" s="4189" t="s">
        <v>1419</v>
      </c>
      <c r="H78" s="4542"/>
      <c r="I78" s="4542"/>
      <c r="J78" s="4542"/>
      <c r="K78" s="4542"/>
      <c r="L78" s="4542"/>
      <c r="M78" s="4542"/>
      <c r="N78" s="4819"/>
      <c r="O78" s="4753" t="s">
        <v>72</v>
      </c>
      <c r="P78" s="4180" t="s">
        <v>1259</v>
      </c>
      <c r="Q78" s="4180" t="s">
        <v>1418</v>
      </c>
      <c r="R78" s="4180" t="s">
        <v>1438</v>
      </c>
      <c r="S78" s="4185" t="s">
        <v>1520</v>
      </c>
      <c r="T78" s="4828" t="s">
        <v>1507</v>
      </c>
      <c r="U78" s="4828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3"/>
      <c r="B79" s="4755"/>
      <c r="C79" s="4756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56"/>
      <c r="P79" s="4609"/>
      <c r="Q79" s="4609"/>
      <c r="R79" s="4609"/>
      <c r="S79" s="4730"/>
      <c r="T79" s="4732"/>
      <c r="U79" s="4732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29" t="s">
        <v>1564</v>
      </c>
      <c r="B80" s="4829"/>
      <c r="C80" s="4829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6">IF(AND($D80&lt;&gt;0,T80=""),1,IF($D80&lt;T80,1,0))</f>
        <v>0</v>
      </c>
      <c r="CM80" s="3420">
        <f t="shared" si="66"/>
        <v>0</v>
      </c>
      <c r="CN80" s="3420">
        <f>IF((E80+F80)&lt;&gt;D80,1,0)</f>
        <v>0</v>
      </c>
    </row>
    <row r="81" spans="1:92" x14ac:dyDescent="0.2">
      <c r="A81" s="4735" t="s">
        <v>1563</v>
      </c>
      <c r="B81" s="4735"/>
      <c r="C81" s="4735"/>
      <c r="D81" s="4079">
        <f t="shared" ref="D81:D84" si="67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8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9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70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1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2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3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4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5">IF(CN81=1,"* La suma de los sexos NO DEBE ser diferente al Total. ","")</f>
        <v/>
      </c>
      <c r="CH81" s="3420">
        <f t="shared" ref="CH81:CJ99" si="76">IF(AND($D81&lt;&gt;0,O81=""),1,IF($D81&lt;O81,1,0))</f>
        <v>0</v>
      </c>
      <c r="CI81" s="3420">
        <f t="shared" si="76"/>
        <v>0</v>
      </c>
      <c r="CJ81" s="3420">
        <f t="shared" si="76"/>
        <v>0</v>
      </c>
      <c r="CK81" s="3420">
        <f t="shared" ref="CK81:CM131" si="77">IF(AND($D81&lt;&gt;0,S81=""),1,IF($D81&lt;S81,1,0))</f>
        <v>0</v>
      </c>
      <c r="CL81" s="3420">
        <f t="shared" si="66"/>
        <v>0</v>
      </c>
      <c r="CM81" s="3420">
        <f t="shared" si="66"/>
        <v>0</v>
      </c>
      <c r="CN81" s="3420">
        <f t="shared" ref="CN81:CN143" si="78">IF((E81+F81)&lt;&gt;D81,1,0)</f>
        <v>0</v>
      </c>
    </row>
    <row r="82" spans="1:92" ht="16.350000000000001" customHeight="1" x14ac:dyDescent="0.2">
      <c r="A82" s="4736" t="s">
        <v>1562</v>
      </c>
      <c r="B82" s="4737"/>
      <c r="C82" s="4738"/>
      <c r="D82" s="4079">
        <f t="shared" si="67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8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9"/>
        <v/>
      </c>
      <c r="CB82" s="3419" t="str">
        <f t="shared" si="70"/>
        <v/>
      </c>
      <c r="CC82" s="3419" t="str">
        <f t="shared" si="71"/>
        <v/>
      </c>
      <c r="CD82" s="3419" t="str">
        <f t="shared" si="72"/>
        <v/>
      </c>
      <c r="CE82" s="3419" t="str">
        <f t="shared" si="73"/>
        <v/>
      </c>
      <c r="CF82" s="3419" t="str">
        <f t="shared" si="74"/>
        <v/>
      </c>
      <c r="CG82" s="3419" t="str">
        <f t="shared" si="75"/>
        <v/>
      </c>
      <c r="CH82" s="3420">
        <f t="shared" si="76"/>
        <v>0</v>
      </c>
      <c r="CI82" s="3420">
        <f t="shared" si="76"/>
        <v>0</v>
      </c>
      <c r="CJ82" s="3420">
        <f t="shared" si="76"/>
        <v>0</v>
      </c>
      <c r="CK82" s="3420">
        <f t="shared" si="77"/>
        <v>0</v>
      </c>
      <c r="CL82" s="3420">
        <f t="shared" si="66"/>
        <v>0</v>
      </c>
      <c r="CM82" s="3420">
        <f t="shared" si="66"/>
        <v>0</v>
      </c>
      <c r="CN82" s="3420">
        <f t="shared" si="78"/>
        <v>0</v>
      </c>
    </row>
    <row r="83" spans="1:92" ht="16.350000000000001" customHeight="1" x14ac:dyDescent="0.2">
      <c r="A83" s="4736" t="s">
        <v>1561</v>
      </c>
      <c r="B83" s="4737"/>
      <c r="C83" s="4738"/>
      <c r="D83" s="4079">
        <f t="shared" si="67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8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9"/>
        <v/>
      </c>
      <c r="CB83" s="3419" t="str">
        <f t="shared" si="70"/>
        <v/>
      </c>
      <c r="CC83" s="3419" t="str">
        <f t="shared" si="71"/>
        <v/>
      </c>
      <c r="CD83" s="3419" t="str">
        <f t="shared" si="72"/>
        <v/>
      </c>
      <c r="CE83" s="3419" t="str">
        <f t="shared" si="73"/>
        <v/>
      </c>
      <c r="CF83" s="3419" t="str">
        <f t="shared" si="74"/>
        <v/>
      </c>
      <c r="CG83" s="3419" t="str">
        <f t="shared" si="75"/>
        <v/>
      </c>
      <c r="CH83" s="3420">
        <f t="shared" si="76"/>
        <v>0</v>
      </c>
      <c r="CI83" s="3420">
        <f t="shared" si="76"/>
        <v>0</v>
      </c>
      <c r="CJ83" s="3420">
        <f t="shared" si="76"/>
        <v>0</v>
      </c>
      <c r="CK83" s="3420">
        <f t="shared" si="77"/>
        <v>0</v>
      </c>
      <c r="CL83" s="3420">
        <f t="shared" si="66"/>
        <v>0</v>
      </c>
      <c r="CM83" s="3420">
        <f t="shared" si="66"/>
        <v>0</v>
      </c>
      <c r="CN83" s="3420">
        <f t="shared" si="78"/>
        <v>0</v>
      </c>
    </row>
    <row r="84" spans="1:92" ht="16.350000000000001" customHeight="1" x14ac:dyDescent="0.2">
      <c r="A84" s="4736" t="s">
        <v>1560</v>
      </c>
      <c r="B84" s="4737"/>
      <c r="C84" s="4738"/>
      <c r="D84" s="4079">
        <f t="shared" si="67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8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9"/>
        <v/>
      </c>
      <c r="CB84" s="3419" t="str">
        <f t="shared" si="70"/>
        <v/>
      </c>
      <c r="CC84" s="3419" t="str">
        <f t="shared" si="71"/>
        <v/>
      </c>
      <c r="CD84" s="3419" t="str">
        <f t="shared" si="72"/>
        <v/>
      </c>
      <c r="CE84" s="3419" t="str">
        <f t="shared" si="73"/>
        <v/>
      </c>
      <c r="CF84" s="3419" t="str">
        <f t="shared" si="74"/>
        <v/>
      </c>
      <c r="CG84" s="3419" t="str">
        <f t="shared" si="75"/>
        <v/>
      </c>
      <c r="CH84" s="3420">
        <f t="shared" si="76"/>
        <v>0</v>
      </c>
      <c r="CI84" s="3420">
        <f t="shared" si="76"/>
        <v>0</v>
      </c>
      <c r="CJ84" s="3420">
        <f t="shared" si="76"/>
        <v>0</v>
      </c>
      <c r="CK84" s="3420">
        <f t="shared" si="77"/>
        <v>0</v>
      </c>
      <c r="CL84" s="3420">
        <f t="shared" si="66"/>
        <v>0</v>
      </c>
      <c r="CM84" s="3420">
        <f t="shared" si="66"/>
        <v>0</v>
      </c>
      <c r="CN84" s="3420">
        <f t="shared" si="78"/>
        <v>0</v>
      </c>
    </row>
    <row r="85" spans="1:92" ht="16.350000000000001" customHeight="1" x14ac:dyDescent="0.2">
      <c r="A85" s="4736" t="s">
        <v>1559</v>
      </c>
      <c r="B85" s="4737"/>
      <c r="C85" s="4738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8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9"/>
        <v/>
      </c>
      <c r="CB85" s="3419" t="str">
        <f t="shared" si="70"/>
        <v/>
      </c>
      <c r="CC85" s="3419" t="str">
        <f t="shared" si="71"/>
        <v/>
      </c>
      <c r="CD85" s="3419" t="str">
        <f t="shared" si="72"/>
        <v/>
      </c>
      <c r="CE85" s="3419" t="str">
        <f t="shared" si="73"/>
        <v/>
      </c>
      <c r="CF85" s="3419" t="str">
        <f t="shared" si="74"/>
        <v/>
      </c>
      <c r="CG85" s="3419" t="str">
        <f t="shared" si="75"/>
        <v/>
      </c>
      <c r="CH85" s="3420">
        <f t="shared" si="76"/>
        <v>0</v>
      </c>
      <c r="CI85" s="3420">
        <f t="shared" si="76"/>
        <v>0</v>
      </c>
      <c r="CJ85" s="3420">
        <f t="shared" si="76"/>
        <v>0</v>
      </c>
      <c r="CK85" s="3420">
        <f t="shared" si="77"/>
        <v>0</v>
      </c>
      <c r="CL85" s="3420">
        <f t="shared" si="66"/>
        <v>0</v>
      </c>
      <c r="CM85" s="3420">
        <f t="shared" si="66"/>
        <v>0</v>
      </c>
      <c r="CN85" s="3420">
        <f t="shared" si="78"/>
        <v>0</v>
      </c>
    </row>
    <row r="86" spans="1:92" ht="16.350000000000001" customHeight="1" x14ac:dyDescent="0.2">
      <c r="A86" s="4735" t="s">
        <v>1558</v>
      </c>
      <c r="B86" s="4735"/>
      <c r="C86" s="4735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8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9"/>
        <v/>
      </c>
      <c r="CB86" s="3419" t="str">
        <f t="shared" si="70"/>
        <v/>
      </c>
      <c r="CC86" s="3419" t="str">
        <f t="shared" si="71"/>
        <v/>
      </c>
      <c r="CD86" s="3419" t="str">
        <f t="shared" si="72"/>
        <v/>
      </c>
      <c r="CE86" s="3419" t="str">
        <f t="shared" si="73"/>
        <v/>
      </c>
      <c r="CF86" s="3419" t="str">
        <f t="shared" si="74"/>
        <v/>
      </c>
      <c r="CG86" s="3419" t="str">
        <f t="shared" si="75"/>
        <v/>
      </c>
      <c r="CH86" s="3420">
        <f t="shared" si="76"/>
        <v>0</v>
      </c>
      <c r="CI86" s="3420">
        <f t="shared" si="76"/>
        <v>0</v>
      </c>
      <c r="CJ86" s="3420">
        <f t="shared" si="76"/>
        <v>0</v>
      </c>
      <c r="CK86" s="3420">
        <f t="shared" si="77"/>
        <v>0</v>
      </c>
      <c r="CL86" s="3420">
        <f t="shared" si="66"/>
        <v>0</v>
      </c>
      <c r="CM86" s="3420">
        <f t="shared" si="66"/>
        <v>0</v>
      </c>
      <c r="CN86" s="3420">
        <f t="shared" si="78"/>
        <v>0</v>
      </c>
    </row>
    <row r="87" spans="1:92" ht="16.350000000000001" customHeight="1" x14ac:dyDescent="0.2">
      <c r="A87" s="4735" t="s">
        <v>1557</v>
      </c>
      <c r="B87" s="4735"/>
      <c r="C87" s="4735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8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9"/>
        <v/>
      </c>
      <c r="CB87" s="3419" t="str">
        <f t="shared" si="70"/>
        <v/>
      </c>
      <c r="CC87" s="3419" t="str">
        <f t="shared" si="71"/>
        <v/>
      </c>
      <c r="CD87" s="3419" t="str">
        <f t="shared" si="72"/>
        <v/>
      </c>
      <c r="CE87" s="3419" t="str">
        <f t="shared" si="73"/>
        <v/>
      </c>
      <c r="CF87" s="3419" t="str">
        <f t="shared" si="74"/>
        <v/>
      </c>
      <c r="CG87" s="3419" t="str">
        <f t="shared" si="75"/>
        <v/>
      </c>
      <c r="CH87" s="3420">
        <f t="shared" si="76"/>
        <v>0</v>
      </c>
      <c r="CI87" s="3420">
        <f t="shared" si="76"/>
        <v>0</v>
      </c>
      <c r="CJ87" s="3420">
        <f t="shared" si="76"/>
        <v>0</v>
      </c>
      <c r="CK87" s="3420">
        <f t="shared" si="77"/>
        <v>0</v>
      </c>
      <c r="CL87" s="3420">
        <f t="shared" si="66"/>
        <v>0</v>
      </c>
      <c r="CM87" s="3420">
        <f t="shared" si="66"/>
        <v>0</v>
      </c>
      <c r="CN87" s="3420">
        <f t="shared" si="78"/>
        <v>0</v>
      </c>
    </row>
    <row r="88" spans="1:92" ht="16.350000000000001" customHeight="1" x14ac:dyDescent="0.2">
      <c r="A88" s="4843" t="s">
        <v>1556</v>
      </c>
      <c r="B88" s="4843"/>
      <c r="C88" s="4843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8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9"/>
        <v/>
      </c>
      <c r="CB88" s="3419" t="str">
        <f t="shared" si="70"/>
        <v/>
      </c>
      <c r="CC88" s="3419" t="str">
        <f t="shared" si="71"/>
        <v/>
      </c>
      <c r="CD88" s="3419" t="str">
        <f t="shared" si="72"/>
        <v/>
      </c>
      <c r="CE88" s="3419" t="str">
        <f t="shared" si="73"/>
        <v/>
      </c>
      <c r="CF88" s="3419" t="str">
        <f t="shared" si="74"/>
        <v/>
      </c>
      <c r="CG88" s="3419" t="str">
        <f t="shared" si="75"/>
        <v/>
      </c>
      <c r="CH88" s="3420">
        <f t="shared" si="76"/>
        <v>0</v>
      </c>
      <c r="CI88" s="3420">
        <f t="shared" si="76"/>
        <v>0</v>
      </c>
      <c r="CJ88" s="3420">
        <f t="shared" si="76"/>
        <v>0</v>
      </c>
      <c r="CK88" s="3420">
        <f t="shared" si="77"/>
        <v>0</v>
      </c>
      <c r="CL88" s="3420">
        <f t="shared" si="66"/>
        <v>0</v>
      </c>
      <c r="CM88" s="3420">
        <f t="shared" si="66"/>
        <v>0</v>
      </c>
      <c r="CN88" s="3420">
        <f t="shared" si="78"/>
        <v>0</v>
      </c>
    </row>
    <row r="89" spans="1:92" ht="16.350000000000001" customHeight="1" x14ac:dyDescent="0.2">
      <c r="A89" s="4811" t="s">
        <v>1555</v>
      </c>
      <c r="B89" s="4812"/>
      <c r="C89" s="4813"/>
      <c r="D89" s="4079">
        <f t="shared" ref="D89:D131" si="79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8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9"/>
        <v/>
      </c>
      <c r="CB89" s="3419" t="str">
        <f t="shared" si="70"/>
        <v/>
      </c>
      <c r="CC89" s="3419" t="str">
        <f t="shared" si="71"/>
        <v/>
      </c>
      <c r="CD89" s="3419" t="str">
        <f t="shared" si="72"/>
        <v/>
      </c>
      <c r="CE89" s="3419" t="str">
        <f t="shared" si="73"/>
        <v/>
      </c>
      <c r="CF89" s="3419" t="str">
        <f t="shared" si="74"/>
        <v/>
      </c>
      <c r="CG89" s="3419" t="str">
        <f t="shared" si="75"/>
        <v/>
      </c>
      <c r="CH89" s="3420">
        <f t="shared" si="76"/>
        <v>0</v>
      </c>
      <c r="CI89" s="3420">
        <f t="shared" si="76"/>
        <v>0</v>
      </c>
      <c r="CJ89" s="3420">
        <f t="shared" si="76"/>
        <v>0</v>
      </c>
      <c r="CK89" s="3420">
        <f t="shared" si="77"/>
        <v>0</v>
      </c>
      <c r="CL89" s="3420">
        <f t="shared" si="66"/>
        <v>0</v>
      </c>
      <c r="CM89" s="3420">
        <f t="shared" si="66"/>
        <v>0</v>
      </c>
      <c r="CN89" s="3420">
        <f t="shared" si="78"/>
        <v>0</v>
      </c>
    </row>
    <row r="90" spans="1:92" ht="16.350000000000001" customHeight="1" x14ac:dyDescent="0.2">
      <c r="A90" s="4736" t="s">
        <v>1554</v>
      </c>
      <c r="B90" s="4737"/>
      <c r="C90" s="4738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8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9"/>
        <v/>
      </c>
      <c r="CB90" s="3419" t="str">
        <f t="shared" si="70"/>
        <v/>
      </c>
      <c r="CC90" s="3419" t="str">
        <f t="shared" si="71"/>
        <v/>
      </c>
      <c r="CD90" s="3419" t="str">
        <f t="shared" si="72"/>
        <v/>
      </c>
      <c r="CE90" s="3419" t="str">
        <f t="shared" si="73"/>
        <v/>
      </c>
      <c r="CF90" s="3419" t="str">
        <f t="shared" si="74"/>
        <v/>
      </c>
      <c r="CG90" s="3419" t="str">
        <f t="shared" si="75"/>
        <v/>
      </c>
      <c r="CH90" s="3420">
        <f t="shared" si="76"/>
        <v>0</v>
      </c>
      <c r="CI90" s="3420">
        <f t="shared" si="76"/>
        <v>0</v>
      </c>
      <c r="CJ90" s="3420">
        <f t="shared" si="76"/>
        <v>0</v>
      </c>
      <c r="CK90" s="3420">
        <f t="shared" si="77"/>
        <v>0</v>
      </c>
      <c r="CL90" s="3420">
        <f t="shared" si="66"/>
        <v>0</v>
      </c>
      <c r="CM90" s="3420">
        <f t="shared" si="66"/>
        <v>0</v>
      </c>
      <c r="CN90" s="3420">
        <f t="shared" si="78"/>
        <v>0</v>
      </c>
    </row>
    <row r="91" spans="1:92" ht="16.350000000000001" customHeight="1" x14ac:dyDescent="0.2">
      <c r="A91" s="4735" t="s">
        <v>2837</v>
      </c>
      <c r="B91" s="4735"/>
      <c r="C91" s="4735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8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9"/>
        <v/>
      </c>
      <c r="CB91" s="3419" t="str">
        <f t="shared" si="70"/>
        <v/>
      </c>
      <c r="CC91" s="3419"/>
      <c r="CD91" s="3419" t="str">
        <f t="shared" si="72"/>
        <v/>
      </c>
      <c r="CE91" s="3419" t="str">
        <f t="shared" si="73"/>
        <v/>
      </c>
      <c r="CF91" s="3419" t="str">
        <f t="shared" si="74"/>
        <v/>
      </c>
      <c r="CG91" s="3419" t="str">
        <f t="shared" si="75"/>
        <v/>
      </c>
      <c r="CH91" s="3420">
        <f t="shared" si="76"/>
        <v>0</v>
      </c>
      <c r="CI91" s="3420">
        <f t="shared" si="76"/>
        <v>0</v>
      </c>
      <c r="CJ91" s="3420"/>
      <c r="CK91" s="3420">
        <f t="shared" si="77"/>
        <v>0</v>
      </c>
      <c r="CL91" s="3420">
        <f t="shared" si="66"/>
        <v>0</v>
      </c>
      <c r="CM91" s="3420">
        <f t="shared" si="66"/>
        <v>0</v>
      </c>
      <c r="CN91" s="3420">
        <f t="shared" si="78"/>
        <v>0</v>
      </c>
    </row>
    <row r="92" spans="1:92" ht="16.350000000000001" customHeight="1" x14ac:dyDescent="0.2">
      <c r="A92" s="4790" t="s">
        <v>2838</v>
      </c>
      <c r="B92" s="4791"/>
      <c r="C92" s="4792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8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9"/>
        <v/>
      </c>
      <c r="CB92" s="3419" t="str">
        <f t="shared" si="70"/>
        <v/>
      </c>
      <c r="CC92" s="3419"/>
      <c r="CD92" s="3419" t="str">
        <f t="shared" si="72"/>
        <v/>
      </c>
      <c r="CE92" s="3419" t="str">
        <f t="shared" si="73"/>
        <v/>
      </c>
      <c r="CF92" s="3419" t="str">
        <f t="shared" si="74"/>
        <v/>
      </c>
      <c r="CG92" s="3419" t="str">
        <f t="shared" si="75"/>
        <v/>
      </c>
      <c r="CH92" s="3420">
        <f t="shared" si="76"/>
        <v>0</v>
      </c>
      <c r="CI92" s="3420">
        <f t="shared" si="76"/>
        <v>0</v>
      </c>
      <c r="CJ92" s="3420"/>
      <c r="CK92" s="3420">
        <f t="shared" si="77"/>
        <v>0</v>
      </c>
      <c r="CL92" s="3420">
        <f t="shared" si="66"/>
        <v>0</v>
      </c>
      <c r="CM92" s="3420">
        <f t="shared" si="66"/>
        <v>0</v>
      </c>
      <c r="CN92" s="3420">
        <f t="shared" si="78"/>
        <v>0</v>
      </c>
    </row>
    <row r="93" spans="1:92" ht="16.350000000000001" customHeight="1" x14ac:dyDescent="0.2">
      <c r="A93" s="4790" t="s">
        <v>2839</v>
      </c>
      <c r="B93" s="4791"/>
      <c r="C93" s="4792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8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9"/>
        <v/>
      </c>
      <c r="CB93" s="3419" t="str">
        <f t="shared" si="70"/>
        <v/>
      </c>
      <c r="CC93" s="3419"/>
      <c r="CD93" s="3419" t="str">
        <f t="shared" si="72"/>
        <v/>
      </c>
      <c r="CE93" s="3419" t="str">
        <f t="shared" si="73"/>
        <v/>
      </c>
      <c r="CF93" s="3419" t="str">
        <f t="shared" si="74"/>
        <v/>
      </c>
      <c r="CG93" s="3419" t="str">
        <f t="shared" si="75"/>
        <v/>
      </c>
      <c r="CH93" s="3420">
        <f t="shared" si="76"/>
        <v>0</v>
      </c>
      <c r="CI93" s="3420">
        <f t="shared" si="76"/>
        <v>0</v>
      </c>
      <c r="CJ93" s="3420"/>
      <c r="CK93" s="3420">
        <f t="shared" si="77"/>
        <v>0</v>
      </c>
      <c r="CL93" s="3420">
        <f t="shared" si="66"/>
        <v>0</v>
      </c>
      <c r="CM93" s="3420">
        <f t="shared" si="66"/>
        <v>0</v>
      </c>
      <c r="CN93" s="3420">
        <f t="shared" si="78"/>
        <v>0</v>
      </c>
    </row>
    <row r="94" spans="1:92" ht="16.350000000000001" customHeight="1" x14ac:dyDescent="0.2">
      <c r="A94" s="4735" t="s">
        <v>1553</v>
      </c>
      <c r="B94" s="4735"/>
      <c r="C94" s="4735"/>
      <c r="D94" s="4080">
        <f t="shared" si="79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8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9"/>
        <v/>
      </c>
      <c r="CB94" s="3419" t="str">
        <f t="shared" si="70"/>
        <v/>
      </c>
      <c r="CC94" s="3419"/>
      <c r="CD94" s="3419" t="str">
        <f t="shared" si="72"/>
        <v/>
      </c>
      <c r="CE94" s="3419" t="str">
        <f t="shared" si="73"/>
        <v/>
      </c>
      <c r="CF94" s="3419" t="str">
        <f t="shared" si="74"/>
        <v/>
      </c>
      <c r="CG94" s="3419" t="str">
        <f t="shared" si="75"/>
        <v/>
      </c>
      <c r="CH94" s="3420">
        <f t="shared" si="76"/>
        <v>0</v>
      </c>
      <c r="CI94" s="3420">
        <f t="shared" si="76"/>
        <v>0</v>
      </c>
      <c r="CJ94" s="3420"/>
      <c r="CK94" s="3420">
        <f t="shared" si="77"/>
        <v>0</v>
      </c>
      <c r="CL94" s="3420">
        <f t="shared" si="66"/>
        <v>0</v>
      </c>
      <c r="CM94" s="3420">
        <f t="shared" si="66"/>
        <v>0</v>
      </c>
      <c r="CN94" s="3420">
        <f t="shared" si="78"/>
        <v>0</v>
      </c>
    </row>
    <row r="95" spans="1:92" ht="16.350000000000001" customHeight="1" x14ac:dyDescent="0.2">
      <c r="A95" s="4735" t="s">
        <v>1552</v>
      </c>
      <c r="B95" s="4735"/>
      <c r="C95" s="4735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8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9"/>
        <v/>
      </c>
      <c r="CB95" s="3419" t="str">
        <f t="shared" si="70"/>
        <v/>
      </c>
      <c r="CC95" s="3419"/>
      <c r="CD95" s="3419" t="str">
        <f t="shared" si="72"/>
        <v/>
      </c>
      <c r="CE95" s="3419" t="str">
        <f t="shared" si="73"/>
        <v/>
      </c>
      <c r="CF95" s="3419" t="str">
        <f t="shared" si="74"/>
        <v/>
      </c>
      <c r="CG95" s="3419" t="str">
        <f t="shared" si="75"/>
        <v/>
      </c>
      <c r="CH95" s="3420">
        <f t="shared" si="76"/>
        <v>0</v>
      </c>
      <c r="CI95" s="3420">
        <f t="shared" si="76"/>
        <v>0</v>
      </c>
      <c r="CJ95" s="3420"/>
      <c r="CK95" s="3420">
        <f t="shared" si="77"/>
        <v>0</v>
      </c>
      <c r="CL95" s="3420">
        <f t="shared" si="66"/>
        <v>0</v>
      </c>
      <c r="CM95" s="3420">
        <f t="shared" si="66"/>
        <v>0</v>
      </c>
      <c r="CN95" s="3420">
        <f t="shared" si="78"/>
        <v>0</v>
      </c>
    </row>
    <row r="96" spans="1:92" ht="16.350000000000001" customHeight="1" x14ac:dyDescent="0.2">
      <c r="A96" s="4735" t="s">
        <v>1551</v>
      </c>
      <c r="B96" s="4735"/>
      <c r="C96" s="4735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8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9"/>
        <v/>
      </c>
      <c r="CB96" s="3419" t="str">
        <f t="shared" si="70"/>
        <v/>
      </c>
      <c r="CC96" s="3419"/>
      <c r="CD96" s="3419" t="str">
        <f t="shared" si="72"/>
        <v/>
      </c>
      <c r="CE96" s="3419" t="str">
        <f t="shared" si="73"/>
        <v/>
      </c>
      <c r="CF96" s="3419" t="str">
        <f t="shared" si="74"/>
        <v/>
      </c>
      <c r="CG96" s="3419" t="str">
        <f t="shared" si="75"/>
        <v/>
      </c>
      <c r="CH96" s="3420">
        <f t="shared" si="76"/>
        <v>0</v>
      </c>
      <c r="CI96" s="3420">
        <f t="shared" si="76"/>
        <v>0</v>
      </c>
      <c r="CJ96" s="3420"/>
      <c r="CK96" s="3420">
        <f t="shared" si="77"/>
        <v>0</v>
      </c>
      <c r="CL96" s="3420">
        <f t="shared" si="77"/>
        <v>0</v>
      </c>
      <c r="CM96" s="3420">
        <f t="shared" si="77"/>
        <v>0</v>
      </c>
      <c r="CN96" s="3420">
        <f t="shared" si="78"/>
        <v>0</v>
      </c>
    </row>
    <row r="97" spans="1:92" ht="16.350000000000001" customHeight="1" x14ac:dyDescent="0.2">
      <c r="A97" s="4735" t="s">
        <v>1550</v>
      </c>
      <c r="B97" s="4735"/>
      <c r="C97" s="4735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8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9"/>
        <v/>
      </c>
      <c r="CB97" s="3419" t="str">
        <f t="shared" si="70"/>
        <v/>
      </c>
      <c r="CC97" s="3419" t="str">
        <f t="shared" si="71"/>
        <v/>
      </c>
      <c r="CD97" s="3419" t="str">
        <f t="shared" si="72"/>
        <v/>
      </c>
      <c r="CE97" s="3419" t="str">
        <f t="shared" si="73"/>
        <v/>
      </c>
      <c r="CF97" s="3419" t="str">
        <f t="shared" si="74"/>
        <v/>
      </c>
      <c r="CG97" s="3419" t="str">
        <f t="shared" si="75"/>
        <v/>
      </c>
      <c r="CH97" s="3420">
        <f t="shared" si="76"/>
        <v>0</v>
      </c>
      <c r="CI97" s="3420">
        <f t="shared" si="76"/>
        <v>0</v>
      </c>
      <c r="CJ97" s="3420">
        <f>IF(AND($D97&lt;&gt;0,Q97=""),1,IF($D97&lt;Q97,1,0))</f>
        <v>0</v>
      </c>
      <c r="CK97" s="3420">
        <f t="shared" si="77"/>
        <v>0</v>
      </c>
      <c r="CL97" s="3420">
        <f t="shared" si="77"/>
        <v>0</v>
      </c>
      <c r="CM97" s="3420">
        <f t="shared" si="77"/>
        <v>0</v>
      </c>
      <c r="CN97" s="3420">
        <f t="shared" si="78"/>
        <v>0</v>
      </c>
    </row>
    <row r="98" spans="1:92" ht="16.350000000000001" customHeight="1" x14ac:dyDescent="0.2">
      <c r="A98" s="4735" t="s">
        <v>1549</v>
      </c>
      <c r="B98" s="4735"/>
      <c r="C98" s="4735"/>
      <c r="D98" s="4081">
        <f t="shared" ref="D98" si="80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8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9"/>
        <v/>
      </c>
      <c r="CB98" s="3419" t="str">
        <f t="shared" si="70"/>
        <v/>
      </c>
      <c r="CC98" s="3419" t="str">
        <f t="shared" si="71"/>
        <v/>
      </c>
      <c r="CD98" s="3419" t="str">
        <f t="shared" si="72"/>
        <v/>
      </c>
      <c r="CE98" s="3419" t="str">
        <f t="shared" si="73"/>
        <v/>
      </c>
      <c r="CF98" s="3419" t="str">
        <f t="shared" si="74"/>
        <v/>
      </c>
      <c r="CG98" s="3419" t="str">
        <f t="shared" si="75"/>
        <v/>
      </c>
      <c r="CH98" s="3420">
        <f t="shared" si="76"/>
        <v>0</v>
      </c>
      <c r="CI98" s="3420">
        <f t="shared" si="76"/>
        <v>0</v>
      </c>
      <c r="CJ98" s="3420">
        <f>IF(AND($D98&lt;&gt;0,Q98=""),1,IF($D98&lt;Q98,1,0))</f>
        <v>0</v>
      </c>
      <c r="CK98" s="3420">
        <f t="shared" si="77"/>
        <v>0</v>
      </c>
      <c r="CL98" s="3420">
        <f t="shared" si="77"/>
        <v>0</v>
      </c>
      <c r="CM98" s="3420">
        <f t="shared" si="77"/>
        <v>0</v>
      </c>
      <c r="CN98" s="3420">
        <f t="shared" si="78"/>
        <v>0</v>
      </c>
    </row>
    <row r="99" spans="1:92" ht="16.350000000000001" customHeight="1" x14ac:dyDescent="0.2">
      <c r="A99" s="4735" t="s">
        <v>1548</v>
      </c>
      <c r="B99" s="4735"/>
      <c r="C99" s="4735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8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9"/>
        <v/>
      </c>
      <c r="CB99" s="3419" t="str">
        <f t="shared" si="70"/>
        <v/>
      </c>
      <c r="CC99" s="3419" t="str">
        <f t="shared" si="71"/>
        <v/>
      </c>
      <c r="CD99" s="3419" t="str">
        <f t="shared" si="72"/>
        <v/>
      </c>
      <c r="CE99" s="3419" t="str">
        <f t="shared" si="73"/>
        <v/>
      </c>
      <c r="CF99" s="3419" t="str">
        <f t="shared" si="74"/>
        <v/>
      </c>
      <c r="CG99" s="3419" t="str">
        <f t="shared" si="75"/>
        <v/>
      </c>
      <c r="CH99" s="3420">
        <f t="shared" si="76"/>
        <v>0</v>
      </c>
      <c r="CI99" s="3420">
        <f t="shared" si="76"/>
        <v>0</v>
      </c>
      <c r="CJ99" s="3420">
        <f>IF(AND($D99&lt;&gt;0,Q99=""),1,IF($D99&lt;Q99,1,0))</f>
        <v>0</v>
      </c>
      <c r="CK99" s="3420">
        <f t="shared" si="77"/>
        <v>0</v>
      </c>
      <c r="CL99" s="3420">
        <f t="shared" si="77"/>
        <v>0</v>
      </c>
      <c r="CM99" s="3420">
        <f t="shared" si="77"/>
        <v>0</v>
      </c>
      <c r="CN99" s="3420">
        <f t="shared" si="78"/>
        <v>0</v>
      </c>
    </row>
    <row r="100" spans="1:92" ht="16.350000000000001" customHeight="1" x14ac:dyDescent="0.2">
      <c r="A100" s="4736" t="s">
        <v>1547</v>
      </c>
      <c r="B100" s="4737"/>
      <c r="C100" s="4738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8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70"/>
        <v/>
      </c>
      <c r="CC100" s="3419"/>
      <c r="CD100" s="3419" t="str">
        <f t="shared" si="72"/>
        <v/>
      </c>
      <c r="CE100" s="3419" t="str">
        <f t="shared" si="73"/>
        <v/>
      </c>
      <c r="CF100" s="3419" t="str">
        <f t="shared" si="74"/>
        <v/>
      </c>
      <c r="CG100" s="3419" t="str">
        <f t="shared" si="75"/>
        <v/>
      </c>
      <c r="CH100" s="3420"/>
      <c r="CI100" s="3420">
        <f t="shared" ref="CI100:CJ131" si="81">IF(AND($D100&lt;&gt;0,P100=""),1,IF($D100&lt;P100,1,0))</f>
        <v>0</v>
      </c>
      <c r="CJ100" s="3420"/>
      <c r="CK100" s="3420">
        <f t="shared" si="77"/>
        <v>0</v>
      </c>
      <c r="CL100" s="3420">
        <f t="shared" si="77"/>
        <v>0</v>
      </c>
      <c r="CM100" s="3420">
        <f t="shared" si="77"/>
        <v>0</v>
      </c>
      <c r="CN100" s="3420">
        <f t="shared" si="78"/>
        <v>0</v>
      </c>
    </row>
    <row r="101" spans="1:92" ht="16.350000000000001" customHeight="1" x14ac:dyDescent="0.2">
      <c r="A101" s="4736" t="s">
        <v>1546</v>
      </c>
      <c r="B101" s="4737"/>
      <c r="C101" s="4738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8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9"/>
        <v/>
      </c>
      <c r="CB101" s="3419" t="str">
        <f t="shared" si="70"/>
        <v/>
      </c>
      <c r="CC101" s="3419" t="str">
        <f t="shared" si="71"/>
        <v/>
      </c>
      <c r="CD101" s="3419" t="str">
        <f t="shared" si="72"/>
        <v/>
      </c>
      <c r="CE101" s="3419" t="str">
        <f t="shared" si="73"/>
        <v/>
      </c>
      <c r="CF101" s="3419" t="str">
        <f t="shared" si="74"/>
        <v/>
      </c>
      <c r="CG101" s="3419" t="str">
        <f t="shared" si="75"/>
        <v/>
      </c>
      <c r="CH101" s="3420">
        <f t="shared" ref="CH101:CH131" si="82">IF(AND($D101&lt;&gt;0,O101=""),1,IF($D101&lt;O101,1,0))</f>
        <v>0</v>
      </c>
      <c r="CI101" s="3420">
        <f t="shared" si="81"/>
        <v>0</v>
      </c>
      <c r="CJ101" s="3420">
        <f t="shared" si="81"/>
        <v>0</v>
      </c>
      <c r="CK101" s="3420">
        <f t="shared" si="77"/>
        <v>0</v>
      </c>
      <c r="CL101" s="3420">
        <f t="shared" si="77"/>
        <v>0</v>
      </c>
      <c r="CM101" s="3420">
        <f t="shared" si="77"/>
        <v>0</v>
      </c>
      <c r="CN101" s="3420">
        <f t="shared" si="78"/>
        <v>0</v>
      </c>
    </row>
    <row r="102" spans="1:92" ht="16.350000000000001" customHeight="1" x14ac:dyDescent="0.2">
      <c r="A102" s="4736" t="s">
        <v>1545</v>
      </c>
      <c r="B102" s="4737"/>
      <c r="C102" s="4738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8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9"/>
        <v/>
      </c>
      <c r="CB102" s="3419" t="str">
        <f t="shared" si="70"/>
        <v/>
      </c>
      <c r="CC102" s="3419" t="str">
        <f t="shared" si="71"/>
        <v/>
      </c>
      <c r="CD102" s="3419" t="str">
        <f t="shared" si="72"/>
        <v/>
      </c>
      <c r="CE102" s="3419" t="str">
        <f t="shared" si="73"/>
        <v/>
      </c>
      <c r="CF102" s="3419" t="str">
        <f t="shared" si="74"/>
        <v/>
      </c>
      <c r="CG102" s="3419" t="str">
        <f t="shared" si="75"/>
        <v/>
      </c>
      <c r="CH102" s="3420">
        <f t="shared" si="82"/>
        <v>0</v>
      </c>
      <c r="CI102" s="3420">
        <f t="shared" si="81"/>
        <v>0</v>
      </c>
      <c r="CJ102" s="3420">
        <f t="shared" si="81"/>
        <v>0</v>
      </c>
      <c r="CK102" s="3420">
        <f t="shared" si="77"/>
        <v>0</v>
      </c>
      <c r="CL102" s="3420">
        <f t="shared" si="77"/>
        <v>0</v>
      </c>
      <c r="CM102" s="3420">
        <f t="shared" si="77"/>
        <v>0</v>
      </c>
      <c r="CN102" s="3420">
        <f t="shared" si="78"/>
        <v>0</v>
      </c>
    </row>
    <row r="103" spans="1:92" ht="16.350000000000001" customHeight="1" x14ac:dyDescent="0.2">
      <c r="A103" s="4736" t="s">
        <v>1544</v>
      </c>
      <c r="B103" s="4737"/>
      <c r="C103" s="4738"/>
      <c r="D103" s="4081">
        <f t="shared" si="79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8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9"/>
        <v/>
      </c>
      <c r="CB103" s="3419" t="str">
        <f t="shared" si="70"/>
        <v/>
      </c>
      <c r="CC103" s="3419" t="str">
        <f t="shared" si="71"/>
        <v/>
      </c>
      <c r="CD103" s="3419" t="str">
        <f t="shared" si="72"/>
        <v/>
      </c>
      <c r="CE103" s="3419" t="str">
        <f t="shared" si="73"/>
        <v/>
      </c>
      <c r="CF103" s="3419" t="str">
        <f t="shared" si="74"/>
        <v/>
      </c>
      <c r="CG103" s="3419" t="str">
        <f t="shared" si="75"/>
        <v/>
      </c>
      <c r="CH103" s="3420">
        <f t="shared" si="82"/>
        <v>0</v>
      </c>
      <c r="CI103" s="3420">
        <f t="shared" si="81"/>
        <v>0</v>
      </c>
      <c r="CJ103" s="3420">
        <f t="shared" si="81"/>
        <v>0</v>
      </c>
      <c r="CK103" s="3420">
        <f t="shared" si="77"/>
        <v>0</v>
      </c>
      <c r="CL103" s="3420">
        <f t="shared" si="77"/>
        <v>0</v>
      </c>
      <c r="CM103" s="3420">
        <f t="shared" si="77"/>
        <v>0</v>
      </c>
      <c r="CN103" s="3420">
        <f t="shared" si="78"/>
        <v>0</v>
      </c>
    </row>
    <row r="104" spans="1:92" ht="16.350000000000001" customHeight="1" x14ac:dyDescent="0.2">
      <c r="A104" s="4736" t="s">
        <v>1543</v>
      </c>
      <c r="B104" s="4737"/>
      <c r="C104" s="4738"/>
      <c r="D104" s="4081">
        <f t="shared" si="79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8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9"/>
        <v/>
      </c>
      <c r="CB104" s="3419" t="str">
        <f t="shared" si="70"/>
        <v/>
      </c>
      <c r="CC104" s="3419" t="str">
        <f t="shared" si="71"/>
        <v/>
      </c>
      <c r="CD104" s="3419" t="str">
        <f t="shared" si="72"/>
        <v/>
      </c>
      <c r="CE104" s="3419" t="str">
        <f t="shared" si="73"/>
        <v/>
      </c>
      <c r="CF104" s="3419" t="str">
        <f t="shared" si="74"/>
        <v/>
      </c>
      <c r="CG104" s="3419" t="str">
        <f t="shared" si="75"/>
        <v/>
      </c>
      <c r="CH104" s="3420">
        <f t="shared" si="82"/>
        <v>0</v>
      </c>
      <c r="CI104" s="3420">
        <f t="shared" si="81"/>
        <v>0</v>
      </c>
      <c r="CJ104" s="3420">
        <f t="shared" si="81"/>
        <v>0</v>
      </c>
      <c r="CK104" s="3420">
        <f t="shared" si="77"/>
        <v>0</v>
      </c>
      <c r="CL104" s="3420">
        <f t="shared" si="77"/>
        <v>0</v>
      </c>
      <c r="CM104" s="3420">
        <f t="shared" si="77"/>
        <v>0</v>
      </c>
      <c r="CN104" s="3420">
        <f t="shared" si="78"/>
        <v>0</v>
      </c>
    </row>
    <row r="105" spans="1:92" ht="16.350000000000001" customHeight="1" x14ac:dyDescent="0.2">
      <c r="A105" s="4736" t="s">
        <v>1542</v>
      </c>
      <c r="B105" s="4737"/>
      <c r="C105" s="4738"/>
      <c r="D105" s="4081">
        <f t="shared" si="79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8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9"/>
        <v/>
      </c>
      <c r="CB105" s="3419" t="str">
        <f t="shared" si="70"/>
        <v/>
      </c>
      <c r="CC105" s="3419" t="str">
        <f t="shared" si="71"/>
        <v/>
      </c>
      <c r="CD105" s="3419" t="str">
        <f t="shared" si="72"/>
        <v/>
      </c>
      <c r="CE105" s="3419" t="str">
        <f t="shared" si="73"/>
        <v/>
      </c>
      <c r="CF105" s="3419" t="str">
        <f t="shared" si="74"/>
        <v/>
      </c>
      <c r="CG105" s="3419" t="str">
        <f t="shared" si="75"/>
        <v/>
      </c>
      <c r="CH105" s="3420">
        <f t="shared" si="82"/>
        <v>0</v>
      </c>
      <c r="CI105" s="3420">
        <f t="shared" si="81"/>
        <v>0</v>
      </c>
      <c r="CJ105" s="3420">
        <f t="shared" si="81"/>
        <v>0</v>
      </c>
      <c r="CK105" s="3420">
        <f t="shared" si="77"/>
        <v>0</v>
      </c>
      <c r="CL105" s="3420">
        <f t="shared" si="77"/>
        <v>0</v>
      </c>
      <c r="CM105" s="3420">
        <f t="shared" si="77"/>
        <v>0</v>
      </c>
      <c r="CN105" s="3420">
        <f t="shared" si="78"/>
        <v>0</v>
      </c>
    </row>
    <row r="106" spans="1:92" ht="16.350000000000001" customHeight="1" x14ac:dyDescent="0.2">
      <c r="A106" s="4736" t="s">
        <v>1541</v>
      </c>
      <c r="B106" s="4737"/>
      <c r="C106" s="4738"/>
      <c r="D106" s="4081">
        <f t="shared" si="79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8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9"/>
        <v/>
      </c>
      <c r="CB106" s="3419" t="str">
        <f t="shared" si="70"/>
        <v/>
      </c>
      <c r="CC106" s="3419" t="str">
        <f t="shared" si="71"/>
        <v/>
      </c>
      <c r="CD106" s="3419" t="str">
        <f t="shared" si="72"/>
        <v/>
      </c>
      <c r="CE106" s="3419" t="str">
        <f t="shared" si="73"/>
        <v/>
      </c>
      <c r="CF106" s="3419" t="str">
        <f t="shared" si="74"/>
        <v/>
      </c>
      <c r="CG106" s="3419" t="str">
        <f t="shared" si="75"/>
        <v/>
      </c>
      <c r="CH106" s="3420">
        <f t="shared" si="82"/>
        <v>0</v>
      </c>
      <c r="CI106" s="3420">
        <f t="shared" si="81"/>
        <v>0</v>
      </c>
      <c r="CJ106" s="3420">
        <f t="shared" si="81"/>
        <v>0</v>
      </c>
      <c r="CK106" s="3420">
        <f t="shared" si="77"/>
        <v>0</v>
      </c>
      <c r="CL106" s="3420">
        <f t="shared" si="77"/>
        <v>0</v>
      </c>
      <c r="CM106" s="3420">
        <f t="shared" si="77"/>
        <v>0</v>
      </c>
      <c r="CN106" s="3420">
        <f t="shared" si="78"/>
        <v>0</v>
      </c>
    </row>
    <row r="107" spans="1:92" ht="16.350000000000001" customHeight="1" x14ac:dyDescent="0.2">
      <c r="A107" s="4735" t="s">
        <v>2840</v>
      </c>
      <c r="B107" s="4735"/>
      <c r="C107" s="4735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8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9"/>
        <v/>
      </c>
      <c r="CB107" s="3419" t="str">
        <f t="shared" si="70"/>
        <v/>
      </c>
      <c r="CC107" s="3419" t="str">
        <f t="shared" si="71"/>
        <v/>
      </c>
      <c r="CD107" s="3419" t="str">
        <f t="shared" si="72"/>
        <v/>
      </c>
      <c r="CE107" s="3419" t="str">
        <f t="shared" si="73"/>
        <v/>
      </c>
      <c r="CF107" s="3419" t="str">
        <f t="shared" si="74"/>
        <v/>
      </c>
      <c r="CG107" s="3419" t="str">
        <f t="shared" si="75"/>
        <v/>
      </c>
      <c r="CH107" s="3420">
        <f t="shared" si="82"/>
        <v>0</v>
      </c>
      <c r="CI107" s="3420">
        <f t="shared" si="81"/>
        <v>0</v>
      </c>
      <c r="CJ107" s="3420">
        <f t="shared" si="81"/>
        <v>0</v>
      </c>
      <c r="CK107" s="3420">
        <f t="shared" si="77"/>
        <v>0</v>
      </c>
      <c r="CL107" s="3420">
        <f t="shared" si="77"/>
        <v>0</v>
      </c>
      <c r="CM107" s="3420">
        <f t="shared" si="77"/>
        <v>0</v>
      </c>
      <c r="CN107" s="3420">
        <f t="shared" si="78"/>
        <v>0</v>
      </c>
    </row>
    <row r="108" spans="1:92" ht="16.350000000000001" customHeight="1" x14ac:dyDescent="0.2">
      <c r="A108" s="4735" t="s">
        <v>1540</v>
      </c>
      <c r="B108" s="4735"/>
      <c r="C108" s="4735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8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9"/>
        <v/>
      </c>
      <c r="CB108" s="3419" t="str">
        <f t="shared" si="70"/>
        <v/>
      </c>
      <c r="CC108" s="3419" t="str">
        <f t="shared" si="71"/>
        <v/>
      </c>
      <c r="CD108" s="3419" t="str">
        <f t="shared" si="72"/>
        <v/>
      </c>
      <c r="CE108" s="3419" t="str">
        <f t="shared" si="73"/>
        <v/>
      </c>
      <c r="CF108" s="3419" t="str">
        <f t="shared" si="74"/>
        <v/>
      </c>
      <c r="CG108" s="3419" t="str">
        <f t="shared" si="75"/>
        <v/>
      </c>
      <c r="CH108" s="3420">
        <f t="shared" si="82"/>
        <v>0</v>
      </c>
      <c r="CI108" s="3420">
        <f t="shared" si="81"/>
        <v>0</v>
      </c>
      <c r="CJ108" s="3420">
        <f t="shared" si="81"/>
        <v>0</v>
      </c>
      <c r="CK108" s="3420">
        <f t="shared" si="77"/>
        <v>0</v>
      </c>
      <c r="CL108" s="3420">
        <f t="shared" si="77"/>
        <v>0</v>
      </c>
      <c r="CM108" s="3420">
        <f t="shared" si="77"/>
        <v>0</v>
      </c>
      <c r="CN108" s="3420">
        <f t="shared" si="78"/>
        <v>0</v>
      </c>
    </row>
    <row r="109" spans="1:92" ht="16.350000000000001" customHeight="1" x14ac:dyDescent="0.2">
      <c r="A109" s="4736" t="s">
        <v>1539</v>
      </c>
      <c r="B109" s="4737"/>
      <c r="C109" s="4738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8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9"/>
        <v/>
      </c>
      <c r="CB109" s="3419" t="str">
        <f t="shared" si="70"/>
        <v/>
      </c>
      <c r="CC109" s="3419" t="str">
        <f t="shared" si="71"/>
        <v/>
      </c>
      <c r="CD109" s="3419" t="str">
        <f t="shared" si="72"/>
        <v/>
      </c>
      <c r="CE109" s="3419" t="str">
        <f t="shared" si="73"/>
        <v/>
      </c>
      <c r="CF109" s="3419" t="str">
        <f t="shared" si="74"/>
        <v/>
      </c>
      <c r="CG109" s="3419" t="str">
        <f t="shared" si="75"/>
        <v/>
      </c>
      <c r="CH109" s="3420">
        <f t="shared" si="82"/>
        <v>0</v>
      </c>
      <c r="CI109" s="3420">
        <f t="shared" si="81"/>
        <v>0</v>
      </c>
      <c r="CJ109" s="3420">
        <f t="shared" si="81"/>
        <v>0</v>
      </c>
      <c r="CK109" s="3420">
        <f t="shared" si="77"/>
        <v>0</v>
      </c>
      <c r="CL109" s="3420">
        <f t="shared" si="77"/>
        <v>0</v>
      </c>
      <c r="CM109" s="3420">
        <f t="shared" si="77"/>
        <v>0</v>
      </c>
      <c r="CN109" s="3420">
        <f t="shared" si="78"/>
        <v>0</v>
      </c>
    </row>
    <row r="110" spans="1:92" ht="16.350000000000001" customHeight="1" x14ac:dyDescent="0.2">
      <c r="A110" s="4736" t="s">
        <v>1538</v>
      </c>
      <c r="B110" s="4737"/>
      <c r="C110" s="4738"/>
      <c r="D110" s="4081">
        <f t="shared" si="79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8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9"/>
        <v/>
      </c>
      <c r="CB110" s="3419" t="str">
        <f t="shared" si="70"/>
        <v/>
      </c>
      <c r="CC110" s="3419" t="str">
        <f t="shared" si="71"/>
        <v/>
      </c>
      <c r="CD110" s="3419" t="str">
        <f t="shared" si="72"/>
        <v/>
      </c>
      <c r="CE110" s="3419" t="str">
        <f t="shared" si="73"/>
        <v/>
      </c>
      <c r="CF110" s="3419" t="str">
        <f t="shared" si="74"/>
        <v/>
      </c>
      <c r="CG110" s="3419" t="str">
        <f t="shared" si="75"/>
        <v/>
      </c>
      <c r="CH110" s="3420">
        <f t="shared" si="82"/>
        <v>0</v>
      </c>
      <c r="CI110" s="3420">
        <f t="shared" si="81"/>
        <v>0</v>
      </c>
      <c r="CJ110" s="3420">
        <f t="shared" si="81"/>
        <v>0</v>
      </c>
      <c r="CK110" s="3420">
        <f t="shared" si="77"/>
        <v>0</v>
      </c>
      <c r="CL110" s="3420">
        <f t="shared" si="77"/>
        <v>0</v>
      </c>
      <c r="CM110" s="3420">
        <f t="shared" si="77"/>
        <v>0</v>
      </c>
      <c r="CN110" s="3420">
        <f t="shared" si="78"/>
        <v>0</v>
      </c>
    </row>
    <row r="111" spans="1:92" ht="16.350000000000001" customHeight="1" x14ac:dyDescent="0.2">
      <c r="A111" s="4734" t="s">
        <v>1537</v>
      </c>
      <c r="B111" s="4734"/>
      <c r="C111" s="4734"/>
      <c r="D111" s="4081">
        <f t="shared" si="79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8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9"/>
        <v/>
      </c>
      <c r="CB111" s="3419" t="str">
        <f t="shared" si="70"/>
        <v/>
      </c>
      <c r="CC111" s="3419" t="str">
        <f t="shared" si="71"/>
        <v/>
      </c>
      <c r="CD111" s="3419" t="str">
        <f t="shared" si="72"/>
        <v/>
      </c>
      <c r="CE111" s="3419" t="str">
        <f t="shared" si="73"/>
        <v/>
      </c>
      <c r="CF111" s="3419" t="str">
        <f t="shared" si="74"/>
        <v/>
      </c>
      <c r="CG111" s="3419" t="str">
        <f t="shared" si="75"/>
        <v/>
      </c>
      <c r="CH111" s="3420">
        <f t="shared" si="82"/>
        <v>0</v>
      </c>
      <c r="CI111" s="3420">
        <f t="shared" si="81"/>
        <v>0</v>
      </c>
      <c r="CJ111" s="3420">
        <f t="shared" si="81"/>
        <v>0</v>
      </c>
      <c r="CK111" s="3420">
        <f t="shared" si="77"/>
        <v>0</v>
      </c>
      <c r="CL111" s="3420">
        <f t="shared" si="77"/>
        <v>0</v>
      </c>
      <c r="CM111" s="3420">
        <f t="shared" si="77"/>
        <v>0</v>
      </c>
      <c r="CN111" s="3420">
        <f t="shared" si="78"/>
        <v>0</v>
      </c>
    </row>
    <row r="112" spans="1:92" ht="16.350000000000001" customHeight="1" x14ac:dyDescent="0.2">
      <c r="A112" s="4695" t="s">
        <v>2841</v>
      </c>
      <c r="B112" s="4733"/>
      <c r="C112" s="4696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8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9"/>
        <v/>
      </c>
      <c r="CB112" s="3419" t="str">
        <f t="shared" si="70"/>
        <v/>
      </c>
      <c r="CC112" s="3419" t="str">
        <f t="shared" si="71"/>
        <v/>
      </c>
      <c r="CD112" s="3419" t="str">
        <f t="shared" si="72"/>
        <v/>
      </c>
      <c r="CE112" s="3419" t="str">
        <f t="shared" si="73"/>
        <v/>
      </c>
      <c r="CF112" s="3419" t="str">
        <f t="shared" si="74"/>
        <v/>
      </c>
      <c r="CG112" s="3419" t="str">
        <f t="shared" si="75"/>
        <v/>
      </c>
      <c r="CH112" s="3420">
        <f t="shared" si="82"/>
        <v>0</v>
      </c>
      <c r="CI112" s="3420">
        <f t="shared" si="81"/>
        <v>0</v>
      </c>
      <c r="CJ112" s="3420">
        <f t="shared" si="81"/>
        <v>0</v>
      </c>
      <c r="CK112" s="3420">
        <f t="shared" si="77"/>
        <v>0</v>
      </c>
      <c r="CL112" s="3420">
        <f t="shared" si="77"/>
        <v>0</v>
      </c>
      <c r="CM112" s="3420">
        <f t="shared" si="77"/>
        <v>0</v>
      </c>
      <c r="CN112" s="3420">
        <f t="shared" si="78"/>
        <v>0</v>
      </c>
    </row>
    <row r="113" spans="1:92" ht="16.350000000000001" customHeight="1" x14ac:dyDescent="0.2">
      <c r="A113" s="4695" t="s">
        <v>2842</v>
      </c>
      <c r="B113" s="4733"/>
      <c r="C113" s="4696"/>
      <c r="D113" s="4081">
        <f t="shared" ref="D113:D119" si="83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8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9"/>
        <v/>
      </c>
      <c r="CB113" s="3419" t="str">
        <f t="shared" si="70"/>
        <v/>
      </c>
      <c r="CC113" s="3419" t="str">
        <f t="shared" si="71"/>
        <v/>
      </c>
      <c r="CD113" s="3419" t="str">
        <f t="shared" si="72"/>
        <v/>
      </c>
      <c r="CE113" s="3419" t="str">
        <f t="shared" si="73"/>
        <v/>
      </c>
      <c r="CF113" s="3419" t="str">
        <f t="shared" si="74"/>
        <v/>
      </c>
      <c r="CG113" s="3419" t="str">
        <f t="shared" si="75"/>
        <v/>
      </c>
      <c r="CH113" s="3420">
        <f t="shared" si="82"/>
        <v>0</v>
      </c>
      <c r="CI113" s="3420">
        <f t="shared" si="81"/>
        <v>0</v>
      </c>
      <c r="CJ113" s="3420">
        <f t="shared" si="81"/>
        <v>0</v>
      </c>
      <c r="CK113" s="3420">
        <f t="shared" si="77"/>
        <v>0</v>
      </c>
      <c r="CL113" s="3420">
        <f t="shared" si="77"/>
        <v>0</v>
      </c>
      <c r="CM113" s="3420">
        <f t="shared" si="77"/>
        <v>0</v>
      </c>
      <c r="CN113" s="3420">
        <f t="shared" si="78"/>
        <v>0</v>
      </c>
    </row>
    <row r="114" spans="1:92" ht="16.350000000000001" customHeight="1" x14ac:dyDescent="0.2">
      <c r="A114" s="4734" t="s">
        <v>2843</v>
      </c>
      <c r="B114" s="4734"/>
      <c r="C114" s="4734"/>
      <c r="D114" s="4081">
        <f t="shared" si="83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8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9"/>
        <v/>
      </c>
      <c r="CB114" s="3419" t="str">
        <f t="shared" si="70"/>
        <v/>
      </c>
      <c r="CC114" s="3419" t="str">
        <f t="shared" si="71"/>
        <v/>
      </c>
      <c r="CD114" s="3419" t="str">
        <f t="shared" si="72"/>
        <v/>
      </c>
      <c r="CE114" s="3419" t="str">
        <f t="shared" si="73"/>
        <v/>
      </c>
      <c r="CF114" s="3419" t="str">
        <f t="shared" si="74"/>
        <v/>
      </c>
      <c r="CG114" s="3419" t="str">
        <f t="shared" si="75"/>
        <v/>
      </c>
      <c r="CH114" s="3420">
        <f t="shared" si="82"/>
        <v>0</v>
      </c>
      <c r="CI114" s="3420">
        <f t="shared" si="81"/>
        <v>0</v>
      </c>
      <c r="CJ114" s="3420">
        <f t="shared" si="81"/>
        <v>0</v>
      </c>
      <c r="CK114" s="3420">
        <f t="shared" si="77"/>
        <v>0</v>
      </c>
      <c r="CL114" s="3420">
        <f t="shared" si="77"/>
        <v>0</v>
      </c>
      <c r="CM114" s="3420">
        <f t="shared" si="77"/>
        <v>0</v>
      </c>
      <c r="CN114" s="3420">
        <f t="shared" si="78"/>
        <v>0</v>
      </c>
    </row>
    <row r="115" spans="1:92" ht="16.350000000000001" customHeight="1" x14ac:dyDescent="0.2">
      <c r="A115" s="4735" t="s">
        <v>1536</v>
      </c>
      <c r="B115" s="4735"/>
      <c r="C115" s="4735"/>
      <c r="D115" s="4081">
        <f t="shared" si="83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8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9"/>
        <v/>
      </c>
      <c r="CB115" s="3419" t="str">
        <f t="shared" si="70"/>
        <v/>
      </c>
      <c r="CC115" s="3419" t="str">
        <f t="shared" si="71"/>
        <v/>
      </c>
      <c r="CD115" s="3419" t="str">
        <f t="shared" si="72"/>
        <v/>
      </c>
      <c r="CE115" s="3419" t="str">
        <f t="shared" si="73"/>
        <v/>
      </c>
      <c r="CF115" s="3419" t="str">
        <f t="shared" si="74"/>
        <v/>
      </c>
      <c r="CG115" s="3419" t="str">
        <f t="shared" si="75"/>
        <v/>
      </c>
      <c r="CH115" s="3420">
        <f t="shared" si="82"/>
        <v>0</v>
      </c>
      <c r="CI115" s="3420">
        <f t="shared" si="81"/>
        <v>0</v>
      </c>
      <c r="CJ115" s="3420">
        <f t="shared" si="81"/>
        <v>0</v>
      </c>
      <c r="CK115" s="3420">
        <f t="shared" si="77"/>
        <v>0</v>
      </c>
      <c r="CL115" s="3420">
        <f t="shared" si="77"/>
        <v>0</v>
      </c>
      <c r="CM115" s="3420">
        <f t="shared" si="77"/>
        <v>0</v>
      </c>
      <c r="CN115" s="3420">
        <f t="shared" si="78"/>
        <v>0</v>
      </c>
    </row>
    <row r="116" spans="1:92" ht="16.350000000000001" customHeight="1" x14ac:dyDescent="0.2">
      <c r="A116" s="4735" t="s">
        <v>1535</v>
      </c>
      <c r="B116" s="4735"/>
      <c r="C116" s="4735"/>
      <c r="D116" s="4081">
        <f t="shared" si="83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8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9"/>
        <v/>
      </c>
      <c r="CB116" s="3419" t="str">
        <f t="shared" si="70"/>
        <v/>
      </c>
      <c r="CC116" s="3419" t="str">
        <f t="shared" si="71"/>
        <v/>
      </c>
      <c r="CD116" s="3419" t="str">
        <f t="shared" si="72"/>
        <v/>
      </c>
      <c r="CE116" s="3419" t="str">
        <f t="shared" si="73"/>
        <v/>
      </c>
      <c r="CF116" s="3419" t="str">
        <f t="shared" si="74"/>
        <v/>
      </c>
      <c r="CG116" s="3419" t="str">
        <f t="shared" si="75"/>
        <v/>
      </c>
      <c r="CH116" s="3420">
        <f t="shared" si="82"/>
        <v>0</v>
      </c>
      <c r="CI116" s="3420">
        <f t="shared" si="81"/>
        <v>0</v>
      </c>
      <c r="CJ116" s="3420">
        <f t="shared" si="81"/>
        <v>0</v>
      </c>
      <c r="CK116" s="3420">
        <f t="shared" si="77"/>
        <v>0</v>
      </c>
      <c r="CL116" s="3420">
        <f t="shared" si="77"/>
        <v>0</v>
      </c>
      <c r="CM116" s="3420">
        <f t="shared" si="77"/>
        <v>0</v>
      </c>
      <c r="CN116" s="3420">
        <f t="shared" si="78"/>
        <v>0</v>
      </c>
    </row>
    <row r="117" spans="1:92" ht="16.350000000000001" customHeight="1" x14ac:dyDescent="0.2">
      <c r="A117" s="4790" t="s">
        <v>1501</v>
      </c>
      <c r="B117" s="4791"/>
      <c r="C117" s="4792"/>
      <c r="D117" s="4081">
        <f t="shared" si="83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8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9"/>
        <v/>
      </c>
      <c r="CB117" s="3419" t="str">
        <f t="shared" si="70"/>
        <v/>
      </c>
      <c r="CC117" s="3419" t="str">
        <f t="shared" si="71"/>
        <v/>
      </c>
      <c r="CD117" s="3419" t="str">
        <f t="shared" si="72"/>
        <v/>
      </c>
      <c r="CE117" s="3419" t="str">
        <f t="shared" si="73"/>
        <v/>
      </c>
      <c r="CF117" s="3419" t="str">
        <f t="shared" si="74"/>
        <v/>
      </c>
      <c r="CG117" s="3419" t="str">
        <f t="shared" si="75"/>
        <v/>
      </c>
      <c r="CH117" s="3420">
        <f t="shared" si="82"/>
        <v>0</v>
      </c>
      <c r="CI117" s="3420">
        <f t="shared" si="81"/>
        <v>0</v>
      </c>
      <c r="CJ117" s="3420">
        <f t="shared" si="81"/>
        <v>0</v>
      </c>
      <c r="CK117" s="3420">
        <f t="shared" si="77"/>
        <v>0</v>
      </c>
      <c r="CL117" s="3420">
        <f t="shared" si="77"/>
        <v>0</v>
      </c>
      <c r="CM117" s="3420">
        <f t="shared" si="77"/>
        <v>0</v>
      </c>
      <c r="CN117" s="3420">
        <f t="shared" si="78"/>
        <v>0</v>
      </c>
    </row>
    <row r="118" spans="1:92" ht="16.350000000000001" customHeight="1" x14ac:dyDescent="0.2">
      <c r="A118" s="4736" t="s">
        <v>1534</v>
      </c>
      <c r="B118" s="4737"/>
      <c r="C118" s="4738"/>
      <c r="D118" s="4081">
        <f t="shared" si="83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8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9"/>
        <v/>
      </c>
      <c r="CB118" s="3419" t="str">
        <f t="shared" si="70"/>
        <v/>
      </c>
      <c r="CC118" s="3419" t="str">
        <f t="shared" si="71"/>
        <v/>
      </c>
      <c r="CD118" s="3419" t="str">
        <f t="shared" si="72"/>
        <v/>
      </c>
      <c r="CE118" s="3419" t="str">
        <f t="shared" si="73"/>
        <v/>
      </c>
      <c r="CF118" s="3419" t="str">
        <f t="shared" si="74"/>
        <v/>
      </c>
      <c r="CG118" s="3419" t="str">
        <f t="shared" si="75"/>
        <v/>
      </c>
      <c r="CH118" s="3420">
        <f t="shared" si="82"/>
        <v>0</v>
      </c>
      <c r="CI118" s="3420">
        <f t="shared" si="81"/>
        <v>0</v>
      </c>
      <c r="CJ118" s="3420">
        <f t="shared" si="81"/>
        <v>0</v>
      </c>
      <c r="CK118" s="3420">
        <f t="shared" si="77"/>
        <v>0</v>
      </c>
      <c r="CL118" s="3420">
        <f t="shared" si="77"/>
        <v>0</v>
      </c>
      <c r="CM118" s="3420">
        <f t="shared" si="77"/>
        <v>0</v>
      </c>
      <c r="CN118" s="3420">
        <f t="shared" si="78"/>
        <v>0</v>
      </c>
    </row>
    <row r="119" spans="1:92" ht="16.350000000000001" customHeight="1" x14ac:dyDescent="0.2">
      <c r="A119" s="4736" t="s">
        <v>1533</v>
      </c>
      <c r="B119" s="4737"/>
      <c r="C119" s="4738"/>
      <c r="D119" s="4081">
        <f t="shared" si="83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8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9"/>
        <v/>
      </c>
      <c r="CB119" s="3419" t="str">
        <f t="shared" si="70"/>
        <v/>
      </c>
      <c r="CC119" s="3419" t="str">
        <f t="shared" si="71"/>
        <v/>
      </c>
      <c r="CD119" s="3419" t="str">
        <f t="shared" si="72"/>
        <v/>
      </c>
      <c r="CE119" s="3419" t="str">
        <f t="shared" si="73"/>
        <v/>
      </c>
      <c r="CF119" s="3419" t="str">
        <f t="shared" si="74"/>
        <v/>
      </c>
      <c r="CG119" s="3419" t="str">
        <f t="shared" si="75"/>
        <v/>
      </c>
      <c r="CH119" s="3420">
        <f t="shared" si="82"/>
        <v>0</v>
      </c>
      <c r="CI119" s="3420">
        <f t="shared" si="81"/>
        <v>0</v>
      </c>
      <c r="CJ119" s="3420">
        <f t="shared" si="81"/>
        <v>0</v>
      </c>
      <c r="CK119" s="3420">
        <f t="shared" si="77"/>
        <v>0</v>
      </c>
      <c r="CL119" s="3420">
        <f t="shared" si="77"/>
        <v>0</v>
      </c>
      <c r="CM119" s="3420">
        <f t="shared" si="77"/>
        <v>0</v>
      </c>
      <c r="CN119" s="3420">
        <f t="shared" si="78"/>
        <v>0</v>
      </c>
    </row>
    <row r="120" spans="1:92" ht="16.350000000000001" customHeight="1" x14ac:dyDescent="0.2">
      <c r="A120" s="4736" t="s">
        <v>1532</v>
      </c>
      <c r="B120" s="4737"/>
      <c r="C120" s="4738"/>
      <c r="D120" s="4081">
        <f t="shared" si="79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8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9"/>
        <v/>
      </c>
      <c r="CB120" s="3419" t="str">
        <f t="shared" si="70"/>
        <v/>
      </c>
      <c r="CC120" s="3419" t="str">
        <f t="shared" si="71"/>
        <v/>
      </c>
      <c r="CD120" s="3419" t="str">
        <f t="shared" si="72"/>
        <v/>
      </c>
      <c r="CE120" s="3419" t="str">
        <f t="shared" si="73"/>
        <v/>
      </c>
      <c r="CF120" s="3419" t="str">
        <f t="shared" si="74"/>
        <v/>
      </c>
      <c r="CG120" s="3419" t="str">
        <f t="shared" si="75"/>
        <v/>
      </c>
      <c r="CH120" s="3420">
        <f t="shared" si="82"/>
        <v>0</v>
      </c>
      <c r="CI120" s="3420">
        <f t="shared" si="81"/>
        <v>0</v>
      </c>
      <c r="CJ120" s="3420">
        <f t="shared" si="81"/>
        <v>0</v>
      </c>
      <c r="CK120" s="3420">
        <f t="shared" si="77"/>
        <v>0</v>
      </c>
      <c r="CL120" s="3420">
        <f t="shared" si="77"/>
        <v>0</v>
      </c>
      <c r="CM120" s="3420">
        <f t="shared" si="77"/>
        <v>0</v>
      </c>
      <c r="CN120" s="3420">
        <f t="shared" si="78"/>
        <v>0</v>
      </c>
    </row>
    <row r="121" spans="1:92" ht="16.350000000000001" customHeight="1" x14ac:dyDescent="0.2">
      <c r="A121" s="4736" t="s">
        <v>1531</v>
      </c>
      <c r="B121" s="4737"/>
      <c r="C121" s="4738"/>
      <c r="D121" s="4081">
        <f t="shared" si="79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8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9"/>
        <v/>
      </c>
      <c r="CB121" s="3419" t="str">
        <f t="shared" si="70"/>
        <v/>
      </c>
      <c r="CC121" s="3419" t="str">
        <f t="shared" si="71"/>
        <v/>
      </c>
      <c r="CD121" s="3419" t="str">
        <f t="shared" si="72"/>
        <v/>
      </c>
      <c r="CE121" s="3419" t="str">
        <f t="shared" si="73"/>
        <v/>
      </c>
      <c r="CF121" s="3419" t="str">
        <f t="shared" si="74"/>
        <v/>
      </c>
      <c r="CG121" s="3419" t="str">
        <f t="shared" si="75"/>
        <v/>
      </c>
      <c r="CH121" s="3420">
        <f t="shared" si="82"/>
        <v>0</v>
      </c>
      <c r="CI121" s="3420">
        <f t="shared" si="81"/>
        <v>0</v>
      </c>
      <c r="CJ121" s="3420">
        <f t="shared" si="81"/>
        <v>0</v>
      </c>
      <c r="CK121" s="3420">
        <f t="shared" si="77"/>
        <v>0</v>
      </c>
      <c r="CL121" s="3420">
        <f t="shared" si="77"/>
        <v>0</v>
      </c>
      <c r="CM121" s="3420">
        <f t="shared" si="77"/>
        <v>0</v>
      </c>
      <c r="CN121" s="3420">
        <f t="shared" si="78"/>
        <v>0</v>
      </c>
    </row>
    <row r="122" spans="1:92" ht="16.350000000000001" customHeight="1" x14ac:dyDescent="0.2">
      <c r="A122" s="4736" t="s">
        <v>1530</v>
      </c>
      <c r="B122" s="4737"/>
      <c r="C122" s="4738"/>
      <c r="D122" s="4081">
        <f t="shared" si="79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8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9"/>
        <v/>
      </c>
      <c r="CB122" s="3419" t="str">
        <f t="shared" si="70"/>
        <v/>
      </c>
      <c r="CC122" s="3419" t="str">
        <f t="shared" si="71"/>
        <v/>
      </c>
      <c r="CD122" s="3419" t="str">
        <f t="shared" si="72"/>
        <v/>
      </c>
      <c r="CE122" s="3419" t="str">
        <f t="shared" si="73"/>
        <v/>
      </c>
      <c r="CF122" s="3419" t="str">
        <f t="shared" si="74"/>
        <v/>
      </c>
      <c r="CG122" s="3419" t="str">
        <f t="shared" si="75"/>
        <v/>
      </c>
      <c r="CH122" s="3420">
        <f t="shared" si="82"/>
        <v>0</v>
      </c>
      <c r="CI122" s="3420">
        <f t="shared" si="81"/>
        <v>0</v>
      </c>
      <c r="CJ122" s="3420">
        <f t="shared" si="81"/>
        <v>0</v>
      </c>
      <c r="CK122" s="3420">
        <f t="shared" si="77"/>
        <v>0</v>
      </c>
      <c r="CL122" s="3420">
        <f t="shared" si="77"/>
        <v>0</v>
      </c>
      <c r="CM122" s="3420">
        <f t="shared" si="77"/>
        <v>0</v>
      </c>
      <c r="CN122" s="3420">
        <f t="shared" si="78"/>
        <v>0</v>
      </c>
    </row>
    <row r="123" spans="1:92" ht="16.350000000000001" customHeight="1" x14ac:dyDescent="0.2">
      <c r="A123" s="4736" t="s">
        <v>1529</v>
      </c>
      <c r="B123" s="4737"/>
      <c r="C123" s="4738"/>
      <c r="D123" s="4081">
        <f t="shared" si="79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8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9"/>
        <v/>
      </c>
      <c r="CB123" s="3419" t="str">
        <f t="shared" si="70"/>
        <v/>
      </c>
      <c r="CC123" s="3419" t="str">
        <f t="shared" si="71"/>
        <v/>
      </c>
      <c r="CD123" s="3419" t="str">
        <f t="shared" si="72"/>
        <v/>
      </c>
      <c r="CE123" s="3419" t="str">
        <f t="shared" si="73"/>
        <v/>
      </c>
      <c r="CF123" s="3419" t="str">
        <f t="shared" si="74"/>
        <v/>
      </c>
      <c r="CG123" s="3419" t="str">
        <f t="shared" si="75"/>
        <v/>
      </c>
      <c r="CH123" s="3420">
        <f t="shared" si="82"/>
        <v>0</v>
      </c>
      <c r="CI123" s="3420">
        <f t="shared" si="81"/>
        <v>0</v>
      </c>
      <c r="CJ123" s="3420">
        <f t="shared" si="81"/>
        <v>0</v>
      </c>
      <c r="CK123" s="3420">
        <f t="shared" si="77"/>
        <v>0</v>
      </c>
      <c r="CL123" s="3420">
        <f t="shared" si="77"/>
        <v>0</v>
      </c>
      <c r="CM123" s="3420">
        <f t="shared" si="77"/>
        <v>0</v>
      </c>
      <c r="CN123" s="3420">
        <f t="shared" si="78"/>
        <v>0</v>
      </c>
    </row>
    <row r="124" spans="1:92" ht="16.350000000000001" customHeight="1" x14ac:dyDescent="0.2">
      <c r="A124" s="4735" t="s">
        <v>2844</v>
      </c>
      <c r="B124" s="4735"/>
      <c r="C124" s="4735"/>
      <c r="D124" s="4081">
        <f t="shared" si="79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8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9"/>
        <v/>
      </c>
      <c r="CB124" s="3419" t="str">
        <f t="shared" si="70"/>
        <v/>
      </c>
      <c r="CC124" s="3419" t="str">
        <f t="shared" si="71"/>
        <v/>
      </c>
      <c r="CD124" s="3419" t="str">
        <f t="shared" si="72"/>
        <v/>
      </c>
      <c r="CE124" s="3419" t="str">
        <f t="shared" si="73"/>
        <v/>
      </c>
      <c r="CF124" s="3419" t="str">
        <f t="shared" si="74"/>
        <v/>
      </c>
      <c r="CG124" s="3419" t="str">
        <f t="shared" si="75"/>
        <v/>
      </c>
      <c r="CH124" s="3420">
        <f t="shared" si="82"/>
        <v>0</v>
      </c>
      <c r="CI124" s="3420">
        <f t="shared" si="81"/>
        <v>0</v>
      </c>
      <c r="CJ124" s="3420">
        <f t="shared" si="81"/>
        <v>0</v>
      </c>
      <c r="CK124" s="3420">
        <f t="shared" si="77"/>
        <v>0</v>
      </c>
      <c r="CL124" s="3420">
        <f t="shared" si="77"/>
        <v>0</v>
      </c>
      <c r="CM124" s="3420">
        <f t="shared" si="77"/>
        <v>0</v>
      </c>
      <c r="CN124" s="3420">
        <f t="shared" si="78"/>
        <v>0</v>
      </c>
    </row>
    <row r="125" spans="1:92" ht="16.350000000000001" customHeight="1" x14ac:dyDescent="0.2">
      <c r="A125" s="4736" t="s">
        <v>1528</v>
      </c>
      <c r="B125" s="4737"/>
      <c r="C125" s="4738"/>
      <c r="D125" s="4081">
        <f t="shared" si="79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8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9"/>
        <v/>
      </c>
      <c r="CB125" s="3419" t="str">
        <f t="shared" si="70"/>
        <v/>
      </c>
      <c r="CC125" s="3419" t="str">
        <f t="shared" si="71"/>
        <v/>
      </c>
      <c r="CD125" s="3419" t="str">
        <f t="shared" si="72"/>
        <v/>
      </c>
      <c r="CE125" s="3419" t="str">
        <f t="shared" si="73"/>
        <v/>
      </c>
      <c r="CF125" s="3419" t="str">
        <f t="shared" si="74"/>
        <v/>
      </c>
      <c r="CG125" s="3419" t="str">
        <f t="shared" si="75"/>
        <v/>
      </c>
      <c r="CH125" s="3420">
        <f t="shared" si="82"/>
        <v>0</v>
      </c>
      <c r="CI125" s="3420">
        <f t="shared" si="81"/>
        <v>0</v>
      </c>
      <c r="CJ125" s="3420">
        <f t="shared" si="81"/>
        <v>0</v>
      </c>
      <c r="CK125" s="3420">
        <f t="shared" si="77"/>
        <v>0</v>
      </c>
      <c r="CL125" s="3420">
        <f t="shared" si="77"/>
        <v>0</v>
      </c>
      <c r="CM125" s="3420">
        <f t="shared" si="77"/>
        <v>0</v>
      </c>
      <c r="CN125" s="3420">
        <f t="shared" si="78"/>
        <v>0</v>
      </c>
    </row>
    <row r="126" spans="1:92" ht="16.350000000000001" customHeight="1" x14ac:dyDescent="0.2">
      <c r="A126" s="4736" t="s">
        <v>1527</v>
      </c>
      <c r="B126" s="4737"/>
      <c r="C126" s="4738"/>
      <c r="D126" s="4081">
        <f t="shared" si="79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8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9"/>
        <v/>
      </c>
      <c r="CB126" s="3419" t="str">
        <f t="shared" si="70"/>
        <v/>
      </c>
      <c r="CC126" s="3419" t="str">
        <f t="shared" si="71"/>
        <v/>
      </c>
      <c r="CD126" s="3419" t="str">
        <f t="shared" si="72"/>
        <v/>
      </c>
      <c r="CE126" s="3419" t="str">
        <f t="shared" si="73"/>
        <v/>
      </c>
      <c r="CF126" s="3419" t="str">
        <f t="shared" si="74"/>
        <v/>
      </c>
      <c r="CG126" s="3419" t="str">
        <f t="shared" si="75"/>
        <v/>
      </c>
      <c r="CH126" s="3420">
        <f t="shared" si="82"/>
        <v>0</v>
      </c>
      <c r="CI126" s="3420">
        <f t="shared" si="81"/>
        <v>0</v>
      </c>
      <c r="CJ126" s="3420">
        <f t="shared" si="81"/>
        <v>0</v>
      </c>
      <c r="CK126" s="3420">
        <f t="shared" si="77"/>
        <v>0</v>
      </c>
      <c r="CL126" s="3420">
        <f t="shared" si="77"/>
        <v>0</v>
      </c>
      <c r="CM126" s="3420">
        <f t="shared" si="77"/>
        <v>0</v>
      </c>
      <c r="CN126" s="3420">
        <f t="shared" si="78"/>
        <v>0</v>
      </c>
    </row>
    <row r="127" spans="1:92" ht="16.350000000000001" customHeight="1" x14ac:dyDescent="0.2">
      <c r="A127" s="4736" t="s">
        <v>1526</v>
      </c>
      <c r="B127" s="4737"/>
      <c r="C127" s="4738"/>
      <c r="D127" s="4081">
        <f t="shared" si="79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8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9"/>
        <v/>
      </c>
      <c r="CB127" s="3419" t="str">
        <f t="shared" si="70"/>
        <v/>
      </c>
      <c r="CC127" s="3419" t="str">
        <f t="shared" si="71"/>
        <v/>
      </c>
      <c r="CD127" s="3419" t="str">
        <f t="shared" si="72"/>
        <v/>
      </c>
      <c r="CE127" s="3419" t="str">
        <f t="shared" si="73"/>
        <v/>
      </c>
      <c r="CF127" s="3419" t="str">
        <f t="shared" si="74"/>
        <v/>
      </c>
      <c r="CG127" s="3419" t="str">
        <f t="shared" si="75"/>
        <v/>
      </c>
      <c r="CH127" s="3420">
        <f t="shared" si="82"/>
        <v>0</v>
      </c>
      <c r="CI127" s="3420">
        <f t="shared" si="81"/>
        <v>0</v>
      </c>
      <c r="CJ127" s="3420">
        <f t="shared" si="81"/>
        <v>0</v>
      </c>
      <c r="CK127" s="3420">
        <f t="shared" si="77"/>
        <v>0</v>
      </c>
      <c r="CL127" s="3420">
        <f t="shared" si="77"/>
        <v>0</v>
      </c>
      <c r="CM127" s="3420">
        <f t="shared" si="77"/>
        <v>0</v>
      </c>
      <c r="CN127" s="3420">
        <f t="shared" si="78"/>
        <v>0</v>
      </c>
    </row>
    <row r="128" spans="1:92" ht="16.350000000000001" customHeight="1" x14ac:dyDescent="0.2">
      <c r="A128" s="4736" t="s">
        <v>1525</v>
      </c>
      <c r="B128" s="4737"/>
      <c r="C128" s="4738"/>
      <c r="D128" s="4081">
        <f t="shared" si="79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8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9"/>
        <v/>
      </c>
      <c r="CB128" s="3419" t="str">
        <f t="shared" si="70"/>
        <v/>
      </c>
      <c r="CC128" s="3419" t="str">
        <f t="shared" si="71"/>
        <v/>
      </c>
      <c r="CD128" s="3419" t="str">
        <f t="shared" si="72"/>
        <v/>
      </c>
      <c r="CE128" s="3419" t="str">
        <f t="shared" si="73"/>
        <v/>
      </c>
      <c r="CF128" s="3419" t="str">
        <f t="shared" si="74"/>
        <v/>
      </c>
      <c r="CG128" s="3419" t="str">
        <f t="shared" si="75"/>
        <v/>
      </c>
      <c r="CH128" s="3420">
        <f t="shared" si="82"/>
        <v>0</v>
      </c>
      <c r="CI128" s="3420">
        <f t="shared" si="81"/>
        <v>0</v>
      </c>
      <c r="CJ128" s="3420">
        <f t="shared" si="81"/>
        <v>0</v>
      </c>
      <c r="CK128" s="3420">
        <f t="shared" si="77"/>
        <v>0</v>
      </c>
      <c r="CL128" s="3420">
        <f t="shared" si="77"/>
        <v>0</v>
      </c>
      <c r="CM128" s="3420">
        <f t="shared" si="77"/>
        <v>0</v>
      </c>
      <c r="CN128" s="3420">
        <f t="shared" si="78"/>
        <v>0</v>
      </c>
    </row>
    <row r="129" spans="1:92" ht="16.350000000000001" customHeight="1" x14ac:dyDescent="0.2">
      <c r="A129" s="4736" t="s">
        <v>1524</v>
      </c>
      <c r="B129" s="4737"/>
      <c r="C129" s="4738"/>
      <c r="D129" s="4081">
        <f t="shared" si="79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8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9"/>
        <v/>
      </c>
      <c r="CB129" s="3419" t="str">
        <f t="shared" si="70"/>
        <v/>
      </c>
      <c r="CC129" s="3419" t="str">
        <f t="shared" si="71"/>
        <v/>
      </c>
      <c r="CD129" s="3419" t="str">
        <f t="shared" si="72"/>
        <v/>
      </c>
      <c r="CE129" s="3419" t="str">
        <f t="shared" si="73"/>
        <v/>
      </c>
      <c r="CF129" s="3419" t="str">
        <f t="shared" si="74"/>
        <v/>
      </c>
      <c r="CG129" s="3419" t="str">
        <f t="shared" si="75"/>
        <v/>
      </c>
      <c r="CH129" s="3420">
        <f t="shared" si="82"/>
        <v>0</v>
      </c>
      <c r="CI129" s="3420">
        <f t="shared" si="81"/>
        <v>0</v>
      </c>
      <c r="CJ129" s="3420">
        <f t="shared" si="81"/>
        <v>0</v>
      </c>
      <c r="CK129" s="3420">
        <f t="shared" si="77"/>
        <v>0</v>
      </c>
      <c r="CL129" s="3420">
        <f t="shared" si="77"/>
        <v>0</v>
      </c>
      <c r="CM129" s="3420">
        <f t="shared" si="77"/>
        <v>0</v>
      </c>
      <c r="CN129" s="3420">
        <f t="shared" si="78"/>
        <v>0</v>
      </c>
    </row>
    <row r="130" spans="1:92" ht="16.350000000000001" customHeight="1" x14ac:dyDescent="0.2">
      <c r="A130" s="4736" t="s">
        <v>2845</v>
      </c>
      <c r="B130" s="4737"/>
      <c r="C130" s="4738"/>
      <c r="D130" s="4081">
        <f t="shared" si="79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8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9"/>
        <v/>
      </c>
      <c r="CB130" s="3419" t="str">
        <f t="shared" si="70"/>
        <v/>
      </c>
      <c r="CC130" s="3419" t="str">
        <f t="shared" si="71"/>
        <v/>
      </c>
      <c r="CD130" s="3419" t="str">
        <f t="shared" si="72"/>
        <v/>
      </c>
      <c r="CE130" s="3419" t="str">
        <f t="shared" si="73"/>
        <v/>
      </c>
      <c r="CF130" s="3419" t="str">
        <f t="shared" si="74"/>
        <v/>
      </c>
      <c r="CG130" s="3419" t="str">
        <f t="shared" si="75"/>
        <v/>
      </c>
      <c r="CH130" s="3420">
        <f t="shared" si="82"/>
        <v>0</v>
      </c>
      <c r="CI130" s="3420">
        <f t="shared" si="81"/>
        <v>0</v>
      </c>
      <c r="CJ130" s="3420">
        <f t="shared" si="81"/>
        <v>0</v>
      </c>
      <c r="CK130" s="3420">
        <f t="shared" si="77"/>
        <v>0</v>
      </c>
      <c r="CL130" s="3420">
        <f t="shared" si="77"/>
        <v>0</v>
      </c>
      <c r="CM130" s="3420">
        <f t="shared" si="77"/>
        <v>0</v>
      </c>
      <c r="CN130" s="3420">
        <f t="shared" si="78"/>
        <v>0</v>
      </c>
    </row>
    <row r="131" spans="1:92" ht="16.350000000000001" customHeight="1" x14ac:dyDescent="0.2">
      <c r="A131" s="4736" t="s">
        <v>1523</v>
      </c>
      <c r="B131" s="4737"/>
      <c r="C131" s="4738"/>
      <c r="D131" s="4081">
        <f t="shared" si="79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8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9"/>
        <v/>
      </c>
      <c r="CB131" s="3419" t="str">
        <f t="shared" si="70"/>
        <v/>
      </c>
      <c r="CC131" s="3419" t="str">
        <f t="shared" si="71"/>
        <v/>
      </c>
      <c r="CD131" s="3419" t="str">
        <f t="shared" si="72"/>
        <v/>
      </c>
      <c r="CE131" s="3419" t="str">
        <f t="shared" si="73"/>
        <v/>
      </c>
      <c r="CF131" s="3419" t="str">
        <f t="shared" si="74"/>
        <v/>
      </c>
      <c r="CG131" s="3419" t="str">
        <f t="shared" si="75"/>
        <v/>
      </c>
      <c r="CH131" s="3420">
        <f t="shared" si="82"/>
        <v>0</v>
      </c>
      <c r="CI131" s="3420">
        <f t="shared" si="81"/>
        <v>0</v>
      </c>
      <c r="CJ131" s="3420">
        <f t="shared" si="81"/>
        <v>0</v>
      </c>
      <c r="CK131" s="3420">
        <f t="shared" si="77"/>
        <v>0</v>
      </c>
      <c r="CL131" s="3420">
        <f t="shared" si="77"/>
        <v>0</v>
      </c>
      <c r="CM131" s="3420">
        <f t="shared" si="77"/>
        <v>0</v>
      </c>
      <c r="CN131" s="3420">
        <f t="shared" si="78"/>
        <v>0</v>
      </c>
    </row>
    <row r="132" spans="1:92" ht="16.350000000000001" customHeight="1" x14ac:dyDescent="0.2">
      <c r="A132" s="4189" t="s">
        <v>27</v>
      </c>
      <c r="B132" s="4542"/>
      <c r="C132" s="4191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4">SUM(H80:H131)</f>
        <v>0</v>
      </c>
      <c r="I132" s="2780">
        <f t="shared" si="84"/>
        <v>0</v>
      </c>
      <c r="J132" s="2780">
        <f t="shared" si="84"/>
        <v>0</v>
      </c>
      <c r="K132" s="2780">
        <f t="shared" si="84"/>
        <v>0</v>
      </c>
      <c r="L132" s="2780">
        <f t="shared" si="84"/>
        <v>0</v>
      </c>
      <c r="M132" s="2397">
        <f t="shared" si="84"/>
        <v>0</v>
      </c>
      <c r="N132" s="2781">
        <f t="shared" si="84"/>
        <v>0</v>
      </c>
      <c r="O132" s="2440">
        <f t="shared" si="84"/>
        <v>0</v>
      </c>
      <c r="P132" s="2780">
        <f t="shared" si="84"/>
        <v>0</v>
      </c>
      <c r="Q132" s="2395">
        <f t="shared" si="84"/>
        <v>0</v>
      </c>
      <c r="R132" s="2782">
        <f t="shared" si="84"/>
        <v>0</v>
      </c>
      <c r="S132" s="2783">
        <f t="shared" si="84"/>
        <v>0</v>
      </c>
      <c r="T132" s="2783">
        <f t="shared" si="84"/>
        <v>0</v>
      </c>
      <c r="U132" s="2783">
        <f t="shared" si="84"/>
        <v>0</v>
      </c>
      <c r="V132" s="3307" t="str">
        <f t="shared" si="68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793" t="s">
        <v>1521</v>
      </c>
      <c r="B134" s="4707"/>
      <c r="C134" s="4794"/>
      <c r="D134" s="4857" t="s">
        <v>27</v>
      </c>
      <c r="E134" s="4857"/>
      <c r="F134" s="4857"/>
      <c r="G134" s="4189" t="s">
        <v>1419</v>
      </c>
      <c r="H134" s="4542"/>
      <c r="I134" s="4542"/>
      <c r="J134" s="4542"/>
      <c r="K134" s="4542"/>
      <c r="L134" s="4542"/>
      <c r="M134" s="4542"/>
      <c r="N134" s="4819"/>
      <c r="O134" s="4728" t="s">
        <v>72</v>
      </c>
      <c r="P134" s="4180" t="s">
        <v>1259</v>
      </c>
      <c r="Q134" s="4180" t="s">
        <v>1418</v>
      </c>
      <c r="R134" s="4180" t="s">
        <v>1438</v>
      </c>
      <c r="S134" s="4866" t="s">
        <v>1520</v>
      </c>
      <c r="T134" s="4866" t="s">
        <v>1507</v>
      </c>
      <c r="U134" s="4866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95"/>
      <c r="B135" s="4796"/>
      <c r="C135" s="4797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35"/>
      <c r="P135" s="4338"/>
      <c r="Q135" s="4338"/>
      <c r="R135" s="4338"/>
      <c r="S135" s="4866"/>
      <c r="T135" s="4866"/>
      <c r="U135" s="4866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798" t="s">
        <v>1514</v>
      </c>
      <c r="B136" s="4799"/>
      <c r="C136" s="4800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5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6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7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8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9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90">IF(AND($D136&lt;&gt;0,U136=""),"* No olvide digitar la columna Migrantes (Digite CEROS si no tiene).",IF($D136&lt;U136,"* El número de Migrantes NO DEBE ser mayor que el total. ",""))</f>
        <v/>
      </c>
      <c r="CG136" s="3419" t="str">
        <f t="shared" si="75"/>
        <v/>
      </c>
      <c r="CH136" s="3420">
        <f t="shared" ref="CH136:CJ143" si="91">IF(AND($D136&lt;&gt;0,O136=""),1,IF($D136&lt;O136,1,0))</f>
        <v>0</v>
      </c>
      <c r="CI136" s="3420">
        <f t="shared" si="91"/>
        <v>0</v>
      </c>
      <c r="CJ136" s="3420">
        <f t="shared" si="91"/>
        <v>0</v>
      </c>
      <c r="CK136" s="3420">
        <f t="shared" ref="CK136:CM143" si="92">IF(AND($D136&lt;&gt;0,S136=""),1,IF($D136&lt;S136,1,0))</f>
        <v>0</v>
      </c>
      <c r="CL136" s="3420">
        <f t="shared" si="92"/>
        <v>0</v>
      </c>
      <c r="CM136" s="3420">
        <f t="shared" si="92"/>
        <v>0</v>
      </c>
      <c r="CN136" s="3420">
        <f t="shared" si="78"/>
        <v>0</v>
      </c>
    </row>
    <row r="137" spans="1:92" ht="16.350000000000001" customHeight="1" x14ac:dyDescent="0.2">
      <c r="A137" s="4801" t="s">
        <v>1513</v>
      </c>
      <c r="B137" s="4802"/>
      <c r="C137" s="4803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3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5"/>
        <v/>
      </c>
      <c r="CB137" s="3419" t="str">
        <f t="shared" si="86"/>
        <v/>
      </c>
      <c r="CC137" s="3419" t="str">
        <f t="shared" si="87"/>
        <v/>
      </c>
      <c r="CD137" s="3419" t="str">
        <f t="shared" si="88"/>
        <v/>
      </c>
      <c r="CE137" s="3419" t="str">
        <f t="shared" si="89"/>
        <v/>
      </c>
      <c r="CF137" s="3419" t="str">
        <f t="shared" si="90"/>
        <v/>
      </c>
      <c r="CG137" s="3419" t="str">
        <f t="shared" si="75"/>
        <v/>
      </c>
      <c r="CH137" s="3420">
        <f t="shared" si="91"/>
        <v>0</v>
      </c>
      <c r="CI137" s="3420">
        <f t="shared" si="91"/>
        <v>0</v>
      </c>
      <c r="CJ137" s="3420">
        <f t="shared" si="91"/>
        <v>0</v>
      </c>
      <c r="CK137" s="3420">
        <f t="shared" si="92"/>
        <v>0</v>
      </c>
      <c r="CL137" s="3420">
        <f t="shared" si="92"/>
        <v>0</v>
      </c>
      <c r="CM137" s="3420">
        <f t="shared" si="92"/>
        <v>0</v>
      </c>
      <c r="CN137" s="3420">
        <f t="shared" si="78"/>
        <v>0</v>
      </c>
    </row>
    <row r="138" spans="1:92" ht="16.350000000000001" customHeight="1" x14ac:dyDescent="0.2">
      <c r="A138" s="4811" t="s">
        <v>1512</v>
      </c>
      <c r="B138" s="4812"/>
      <c r="C138" s="4813"/>
      <c r="D138" s="2790">
        <f t="shared" ref="D138:D142" si="94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3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5"/>
        <v/>
      </c>
      <c r="CB138" s="3419" t="str">
        <f t="shared" si="86"/>
        <v/>
      </c>
      <c r="CC138" s="3419" t="str">
        <f t="shared" si="87"/>
        <v/>
      </c>
      <c r="CD138" s="3419" t="str">
        <f t="shared" si="88"/>
        <v/>
      </c>
      <c r="CE138" s="3419" t="str">
        <f t="shared" si="89"/>
        <v/>
      </c>
      <c r="CF138" s="3419" t="str">
        <f t="shared" si="90"/>
        <v/>
      </c>
      <c r="CG138" s="3419" t="str">
        <f t="shared" si="75"/>
        <v/>
      </c>
      <c r="CH138" s="3420">
        <f t="shared" si="91"/>
        <v>0</v>
      </c>
      <c r="CI138" s="3420">
        <f t="shared" si="91"/>
        <v>0</v>
      </c>
      <c r="CJ138" s="3420">
        <f t="shared" si="91"/>
        <v>0</v>
      </c>
      <c r="CK138" s="3420">
        <f t="shared" si="92"/>
        <v>0</v>
      </c>
      <c r="CL138" s="3420">
        <f t="shared" si="92"/>
        <v>0</v>
      </c>
      <c r="CM138" s="3420">
        <f t="shared" si="92"/>
        <v>0</v>
      </c>
      <c r="CN138" s="3420">
        <f t="shared" si="78"/>
        <v>0</v>
      </c>
    </row>
    <row r="139" spans="1:92" ht="16.350000000000001" customHeight="1" x14ac:dyDescent="0.2">
      <c r="A139" s="4741" t="s">
        <v>2846</v>
      </c>
      <c r="B139" s="4744"/>
      <c r="C139" s="4742"/>
      <c r="D139" s="2790">
        <f t="shared" si="94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3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5"/>
        <v/>
      </c>
      <c r="CB139" s="3419" t="str">
        <f t="shared" si="86"/>
        <v/>
      </c>
      <c r="CC139" s="3419" t="str">
        <f t="shared" si="87"/>
        <v/>
      </c>
      <c r="CD139" s="3419" t="str">
        <f t="shared" si="88"/>
        <v/>
      </c>
      <c r="CE139" s="3419" t="str">
        <f t="shared" si="89"/>
        <v/>
      </c>
      <c r="CF139" s="3419" t="str">
        <f t="shared" si="90"/>
        <v/>
      </c>
      <c r="CG139" s="3419" t="str">
        <f t="shared" si="75"/>
        <v/>
      </c>
      <c r="CH139" s="3420">
        <f t="shared" si="91"/>
        <v>0</v>
      </c>
      <c r="CI139" s="3420">
        <f t="shared" si="91"/>
        <v>0</v>
      </c>
      <c r="CJ139" s="3420">
        <f t="shared" si="91"/>
        <v>0</v>
      </c>
      <c r="CK139" s="3420">
        <f t="shared" si="92"/>
        <v>0</v>
      </c>
      <c r="CL139" s="3420">
        <f t="shared" si="92"/>
        <v>0</v>
      </c>
      <c r="CM139" s="3420">
        <f t="shared" si="92"/>
        <v>0</v>
      </c>
      <c r="CN139" s="3420">
        <f t="shared" si="78"/>
        <v>0</v>
      </c>
    </row>
    <row r="140" spans="1:92" ht="16.350000000000001" customHeight="1" x14ac:dyDescent="0.2">
      <c r="A140" s="4741" t="s">
        <v>1511</v>
      </c>
      <c r="B140" s="4744"/>
      <c r="C140" s="4742"/>
      <c r="D140" s="2790">
        <f t="shared" si="94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3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5"/>
        <v/>
      </c>
      <c r="CB140" s="3419" t="str">
        <f t="shared" si="86"/>
        <v/>
      </c>
      <c r="CC140" s="3419" t="str">
        <f t="shared" si="87"/>
        <v/>
      </c>
      <c r="CD140" s="3419" t="str">
        <f t="shared" si="88"/>
        <v/>
      </c>
      <c r="CE140" s="3419" t="str">
        <f t="shared" si="89"/>
        <v/>
      </c>
      <c r="CF140" s="3419" t="str">
        <f t="shared" si="90"/>
        <v/>
      </c>
      <c r="CG140" s="3419" t="str">
        <f t="shared" si="75"/>
        <v/>
      </c>
      <c r="CH140" s="3420">
        <f t="shared" si="91"/>
        <v>0</v>
      </c>
      <c r="CI140" s="3420">
        <f t="shared" si="91"/>
        <v>0</v>
      </c>
      <c r="CJ140" s="3420">
        <f t="shared" si="91"/>
        <v>0</v>
      </c>
      <c r="CK140" s="3420">
        <f t="shared" si="92"/>
        <v>0</v>
      </c>
      <c r="CL140" s="3420">
        <f t="shared" si="92"/>
        <v>0</v>
      </c>
      <c r="CM140" s="3420">
        <f t="shared" si="92"/>
        <v>0</v>
      </c>
      <c r="CN140" s="3420">
        <f t="shared" si="78"/>
        <v>0</v>
      </c>
    </row>
    <row r="141" spans="1:92" ht="16.350000000000001" customHeight="1" x14ac:dyDescent="0.2">
      <c r="A141" s="4741" t="s">
        <v>2847</v>
      </c>
      <c r="B141" s="4744"/>
      <c r="C141" s="4742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3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5"/>
        <v/>
      </c>
      <c r="CB141" s="3419" t="str">
        <f t="shared" si="86"/>
        <v/>
      </c>
      <c r="CC141" s="3419" t="str">
        <f t="shared" si="87"/>
        <v/>
      </c>
      <c r="CD141" s="3419" t="str">
        <f t="shared" si="88"/>
        <v/>
      </c>
      <c r="CE141" s="3419" t="str">
        <f t="shared" si="89"/>
        <v/>
      </c>
      <c r="CF141" s="3419" t="str">
        <f t="shared" si="90"/>
        <v/>
      </c>
      <c r="CG141" s="3419" t="str">
        <f t="shared" si="75"/>
        <v/>
      </c>
      <c r="CH141" s="3420">
        <f t="shared" si="91"/>
        <v>0</v>
      </c>
      <c r="CI141" s="3420">
        <f t="shared" si="91"/>
        <v>0</v>
      </c>
      <c r="CJ141" s="3420">
        <f t="shared" si="91"/>
        <v>0</v>
      </c>
      <c r="CK141" s="3420">
        <f t="shared" si="92"/>
        <v>0</v>
      </c>
      <c r="CL141" s="3420">
        <f t="shared" si="92"/>
        <v>0</v>
      </c>
      <c r="CM141" s="3420">
        <f t="shared" si="92"/>
        <v>0</v>
      </c>
      <c r="CN141" s="3420">
        <f t="shared" si="78"/>
        <v>0</v>
      </c>
    </row>
    <row r="142" spans="1:92" ht="16.350000000000001" customHeight="1" x14ac:dyDescent="0.2">
      <c r="A142" s="4811" t="s">
        <v>2848</v>
      </c>
      <c r="B142" s="4812"/>
      <c r="C142" s="4813"/>
      <c r="D142" s="2790">
        <f t="shared" si="94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3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5"/>
        <v/>
      </c>
      <c r="CB142" s="3419" t="str">
        <f t="shared" si="86"/>
        <v/>
      </c>
      <c r="CC142" s="3419" t="str">
        <f t="shared" si="87"/>
        <v/>
      </c>
      <c r="CD142" s="3419" t="str">
        <f t="shared" si="88"/>
        <v/>
      </c>
      <c r="CE142" s="3419" t="str">
        <f t="shared" si="89"/>
        <v/>
      </c>
      <c r="CF142" s="3419" t="str">
        <f t="shared" si="90"/>
        <v/>
      </c>
      <c r="CG142" s="3419" t="str">
        <f t="shared" si="75"/>
        <v/>
      </c>
      <c r="CH142" s="3420">
        <f t="shared" si="91"/>
        <v>0</v>
      </c>
      <c r="CI142" s="3420">
        <f t="shared" si="91"/>
        <v>0</v>
      </c>
      <c r="CJ142" s="3420">
        <f t="shared" si="91"/>
        <v>0</v>
      </c>
      <c r="CK142" s="3420">
        <f t="shared" si="92"/>
        <v>0</v>
      </c>
      <c r="CL142" s="3420">
        <f t="shared" si="92"/>
        <v>0</v>
      </c>
      <c r="CM142" s="3420">
        <f t="shared" si="92"/>
        <v>0</v>
      </c>
      <c r="CN142" s="3420">
        <f t="shared" si="78"/>
        <v>0</v>
      </c>
    </row>
    <row r="143" spans="1:92" ht="16.350000000000001" customHeight="1" x14ac:dyDescent="0.2">
      <c r="A143" s="4807" t="s">
        <v>1510</v>
      </c>
      <c r="B143" s="4807"/>
      <c r="C143" s="4808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3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5"/>
        <v/>
      </c>
      <c r="CB143" s="3419" t="str">
        <f t="shared" si="86"/>
        <v/>
      </c>
      <c r="CC143" s="3419" t="str">
        <f t="shared" si="87"/>
        <v/>
      </c>
      <c r="CD143" s="3419" t="str">
        <f t="shared" si="88"/>
        <v/>
      </c>
      <c r="CE143" s="3419" t="str">
        <f t="shared" si="89"/>
        <v/>
      </c>
      <c r="CF143" s="3419" t="str">
        <f t="shared" si="90"/>
        <v/>
      </c>
      <c r="CG143" s="3419" t="str">
        <f t="shared" si="75"/>
        <v/>
      </c>
      <c r="CH143" s="3420">
        <f t="shared" si="91"/>
        <v>0</v>
      </c>
      <c r="CI143" s="3420">
        <f t="shared" si="91"/>
        <v>0</v>
      </c>
      <c r="CJ143" s="3420">
        <f t="shared" si="91"/>
        <v>0</v>
      </c>
      <c r="CK143" s="3420">
        <f t="shared" si="92"/>
        <v>0</v>
      </c>
      <c r="CL143" s="3420">
        <f t="shared" si="92"/>
        <v>0</v>
      </c>
      <c r="CM143" s="3420">
        <f t="shared" si="92"/>
        <v>0</v>
      </c>
      <c r="CN143" s="3420">
        <f t="shared" si="78"/>
        <v>0</v>
      </c>
    </row>
    <row r="144" spans="1:92" ht="16.350000000000001" customHeight="1" x14ac:dyDescent="0.2">
      <c r="A144" s="4809" t="s">
        <v>27</v>
      </c>
      <c r="B144" s="4810"/>
      <c r="C144" s="4138"/>
      <c r="D144" s="2792">
        <f>SUM(D136:D143)</f>
        <v>0</v>
      </c>
      <c r="E144" s="4104">
        <f t="shared" ref="E144:U144" si="95">SUM(E136:E143)</f>
        <v>0</v>
      </c>
      <c r="F144" s="4103">
        <f t="shared" si="95"/>
        <v>0</v>
      </c>
      <c r="G144" s="2794">
        <f t="shared" si="95"/>
        <v>0</v>
      </c>
      <c r="H144" s="2794">
        <f t="shared" si="95"/>
        <v>0</v>
      </c>
      <c r="I144" s="2794">
        <f t="shared" si="95"/>
        <v>0</v>
      </c>
      <c r="J144" s="2794">
        <f t="shared" si="95"/>
        <v>0</v>
      </c>
      <c r="K144" s="2794">
        <f t="shared" si="95"/>
        <v>0</v>
      </c>
      <c r="L144" s="2794">
        <f t="shared" si="95"/>
        <v>0</v>
      </c>
      <c r="M144" s="2794">
        <f t="shared" si="95"/>
        <v>0</v>
      </c>
      <c r="N144" s="2795">
        <f t="shared" si="95"/>
        <v>0</v>
      </c>
      <c r="O144" s="2796">
        <f t="shared" si="95"/>
        <v>0</v>
      </c>
      <c r="P144" s="2793">
        <f t="shared" si="95"/>
        <v>0</v>
      </c>
      <c r="Q144" s="2797">
        <f t="shared" si="95"/>
        <v>0</v>
      </c>
      <c r="R144" s="2798">
        <f t="shared" si="95"/>
        <v>0</v>
      </c>
      <c r="S144" s="2798">
        <f>SUM(S136:S143)</f>
        <v>0</v>
      </c>
      <c r="T144" s="2798">
        <f t="shared" si="95"/>
        <v>0</v>
      </c>
      <c r="U144" s="2798">
        <f t="shared" si="95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804" t="s">
        <v>1508</v>
      </c>
      <c r="B146" s="4805"/>
      <c r="C146" s="4806"/>
      <c r="D146" s="4145" t="s">
        <v>27</v>
      </c>
      <c r="E146" s="4146"/>
      <c r="F146" s="4147"/>
      <c r="G146" s="4809" t="s">
        <v>1419</v>
      </c>
      <c r="H146" s="4810"/>
      <c r="I146" s="4810"/>
      <c r="J146" s="4810"/>
      <c r="K146" s="4810"/>
      <c r="L146" s="4810"/>
      <c r="M146" s="4810"/>
      <c r="N146" s="4872"/>
      <c r="O146" s="4147" t="s">
        <v>127</v>
      </c>
      <c r="P146" s="4873" t="s">
        <v>1437</v>
      </c>
      <c r="Q146" s="4874" t="s">
        <v>1507</v>
      </c>
      <c r="R146" s="4874" t="s">
        <v>19</v>
      </c>
      <c r="S146" s="4731" t="s">
        <v>1506</v>
      </c>
      <c r="T146" s="4868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330"/>
      <c r="B147" s="4280"/>
      <c r="C147" s="4754"/>
      <c r="D147" s="4148"/>
      <c r="E147" s="4178"/>
      <c r="F147" s="4135"/>
      <c r="G147" s="4141" t="s">
        <v>1504</v>
      </c>
      <c r="H147" s="4140"/>
      <c r="I147" s="4141" t="s">
        <v>1454</v>
      </c>
      <c r="J147" s="4140"/>
      <c r="K147" s="4141" t="s">
        <v>1411</v>
      </c>
      <c r="L147" s="4140"/>
      <c r="M147" s="4141" t="s">
        <v>1410</v>
      </c>
      <c r="N147" s="4871"/>
      <c r="O147" s="4135"/>
      <c r="P147" s="4797"/>
      <c r="Q147" s="4874"/>
      <c r="R147" s="4874"/>
      <c r="S147" s="4867"/>
      <c r="T147" s="4869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3"/>
      <c r="B148" s="4755"/>
      <c r="C148" s="4756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36"/>
      <c r="P148" s="4827"/>
      <c r="Q148" s="4874"/>
      <c r="R148" s="4874"/>
      <c r="S148" s="4732"/>
      <c r="T148" s="4870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34" t="s">
        <v>1503</v>
      </c>
      <c r="B149" s="4739" t="s">
        <v>1502</v>
      </c>
      <c r="C149" s="4740"/>
      <c r="D149" s="2802">
        <f t="shared" ref="D149:D154" si="96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>
        <v>0</v>
      </c>
      <c r="M149" s="3982"/>
      <c r="N149" s="2237">
        <v>0</v>
      </c>
      <c r="O149" s="2235">
        <v>0</v>
      </c>
      <c r="P149" s="1311">
        <v>0</v>
      </c>
      <c r="Q149" s="2235">
        <v>0</v>
      </c>
      <c r="R149" s="1311">
        <v>0</v>
      </c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7">IF(CH149=1,"* El número de actividades en usuarios en situacion de discapacidad NO DEBE ser mayor al total. ","")</f>
        <v/>
      </c>
      <c r="CB149" s="3419" t="str">
        <f t="shared" ref="CB149" si="98">IF(CI149=1," * El número de actividades en Niños, Niñas, Adolescentes y Jóvenes de la red SENAME NO DEBE ser mayor al total. ","")</f>
        <v/>
      </c>
      <c r="CC149" s="3419" t="str">
        <f t="shared" ref="CC149" si="99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100">IF($D149&lt;P149,1,0)</f>
        <v>0</v>
      </c>
      <c r="CI149" s="3420">
        <f t="shared" si="100"/>
        <v>0</v>
      </c>
      <c r="CJ149" s="3420">
        <f t="shared" si="100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338"/>
      <c r="B150" s="4741" t="s">
        <v>1477</v>
      </c>
      <c r="C150" s="4742"/>
      <c r="D150" s="2770">
        <f t="shared" si="96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>
        <v>0</v>
      </c>
      <c r="M150" s="3985"/>
      <c r="N150" s="2222">
        <v>0</v>
      </c>
      <c r="O150" s="164">
        <v>0</v>
      </c>
      <c r="P150" s="145">
        <v>0</v>
      </c>
      <c r="Q150" s="164">
        <v>0</v>
      </c>
      <c r="R150" s="145">
        <v>0</v>
      </c>
      <c r="S150" s="4001"/>
      <c r="T150" s="4002"/>
      <c r="U150" s="1485" t="str">
        <f t="shared" ref="U150:U181" si="101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2">IF(CH150=1,"* El número de actividades en usuarios en situacion de discapacidad NO DEBE ser mayor al total. ","")</f>
        <v/>
      </c>
      <c r="CB150" s="3419" t="str">
        <f t="shared" ref="CB150:CB181" si="103">IF(CI150=1," * El número de actividades en Niños, Niñas, Adolescentes y Jóvenes de la red SENAME NO DEBE ser mayor al total. ","")</f>
        <v/>
      </c>
      <c r="CC150" s="3419" t="str">
        <f t="shared" ref="CC150:CC181" si="104">IF(CJ150=1," * El número de actividades en Población Migrante NO DEBE ser mayor al total. ","")</f>
        <v/>
      </c>
      <c r="CD150" s="3419" t="str">
        <f t="shared" ref="CD150:CD181" si="105">IF(CK150=1," * El número de actividades en Pacientes Diabéticos en Control PSCV NO DEBE superar el total. ","")</f>
        <v/>
      </c>
      <c r="CH150" s="3420">
        <f t="shared" ref="CH150:CH181" si="106">IF($D150&lt;P150,1,0)</f>
        <v>0</v>
      </c>
      <c r="CI150" s="3420">
        <f t="shared" ref="CI150:CI181" si="107">IF($D150&lt;Q150,1,0)</f>
        <v>0</v>
      </c>
      <c r="CJ150" s="3420">
        <f t="shared" ref="CJ150:CJ181" si="108">IF($D150&lt;R150,1,0)</f>
        <v>0</v>
      </c>
      <c r="CK150" s="3420">
        <f t="shared" ref="CK150:CK181" si="109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338"/>
      <c r="B151" s="4686" t="s">
        <v>1501</v>
      </c>
      <c r="C151" s="4687"/>
      <c r="D151" s="1308">
        <f t="shared" si="96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>
        <v>0</v>
      </c>
      <c r="M151" s="3988"/>
      <c r="N151" s="2806">
        <v>0</v>
      </c>
      <c r="O151" s="2210">
        <v>0</v>
      </c>
      <c r="P151" s="2161">
        <v>0</v>
      </c>
      <c r="Q151" s="2210">
        <v>0</v>
      </c>
      <c r="R151" s="2161">
        <v>0</v>
      </c>
      <c r="S151" s="4003"/>
      <c r="T151" s="4004"/>
      <c r="U151" s="1485" t="str">
        <f t="shared" si="101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2"/>
        <v/>
      </c>
      <c r="CB151" s="3419" t="str">
        <f t="shared" si="103"/>
        <v/>
      </c>
      <c r="CC151" s="3419" t="str">
        <f t="shared" si="104"/>
        <v/>
      </c>
      <c r="CD151" s="3419" t="str">
        <f t="shared" si="105"/>
        <v/>
      </c>
      <c r="CH151" s="3420">
        <f t="shared" si="106"/>
        <v>0</v>
      </c>
      <c r="CI151" s="3420">
        <f t="shared" si="107"/>
        <v>0</v>
      </c>
      <c r="CJ151" s="3420">
        <f t="shared" si="108"/>
        <v>0</v>
      </c>
      <c r="CK151" s="3420">
        <f t="shared" si="109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338"/>
      <c r="B152" s="4134" t="s">
        <v>1480</v>
      </c>
      <c r="C152" s="2807" t="s">
        <v>27</v>
      </c>
      <c r="D152" s="1308">
        <f t="shared" si="96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10">SUM(N153:N158)</f>
        <v>0</v>
      </c>
      <c r="O152" s="2811">
        <f t="shared" si="110"/>
        <v>0</v>
      </c>
      <c r="P152" s="2813">
        <f t="shared" si="110"/>
        <v>0</v>
      </c>
      <c r="Q152" s="2811">
        <f t="shared" si="110"/>
        <v>0</v>
      </c>
      <c r="R152" s="2813">
        <f t="shared" si="110"/>
        <v>0</v>
      </c>
      <c r="S152" s="3023">
        <f t="shared" si="110"/>
        <v>0</v>
      </c>
      <c r="T152" s="2811">
        <f t="shared" si="110"/>
        <v>0</v>
      </c>
      <c r="U152" s="1485" t="str">
        <f t="shared" si="101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2"/>
        <v/>
      </c>
      <c r="CB152" s="3419" t="str">
        <f t="shared" si="103"/>
        <v/>
      </c>
      <c r="CC152" s="3419" t="str">
        <f t="shared" si="104"/>
        <v/>
      </c>
      <c r="CD152" s="3419" t="str">
        <f t="shared" si="105"/>
        <v/>
      </c>
      <c r="CH152" s="3420">
        <f t="shared" si="106"/>
        <v>0</v>
      </c>
      <c r="CI152" s="3420">
        <f t="shared" si="107"/>
        <v>0</v>
      </c>
      <c r="CJ152" s="3420">
        <f t="shared" si="108"/>
        <v>0</v>
      </c>
      <c r="CK152" s="3420">
        <f t="shared" si="109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338"/>
      <c r="B153" s="4338"/>
      <c r="C153" s="2148" t="s">
        <v>1500</v>
      </c>
      <c r="D153" s="2814">
        <f t="shared" si="96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>
        <v>0</v>
      </c>
      <c r="M153" s="3985"/>
      <c r="N153" s="2222">
        <v>0</v>
      </c>
      <c r="O153" s="164">
        <v>0</v>
      </c>
      <c r="P153" s="145">
        <v>0</v>
      </c>
      <c r="Q153" s="164">
        <v>0</v>
      </c>
      <c r="R153" s="145">
        <v>0</v>
      </c>
      <c r="S153" s="3024">
        <v>0</v>
      </c>
      <c r="T153" s="164">
        <v>0</v>
      </c>
      <c r="U153" s="1485" t="str">
        <f t="shared" si="101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2"/>
        <v/>
      </c>
      <c r="CB153" s="3419" t="str">
        <f t="shared" si="103"/>
        <v/>
      </c>
      <c r="CC153" s="3419" t="str">
        <f t="shared" si="104"/>
        <v/>
      </c>
      <c r="CD153" s="3419" t="str">
        <f t="shared" si="105"/>
        <v/>
      </c>
      <c r="CH153" s="3420">
        <f t="shared" si="106"/>
        <v>0</v>
      </c>
      <c r="CI153" s="3420">
        <f t="shared" si="107"/>
        <v>0</v>
      </c>
      <c r="CJ153" s="3420">
        <f t="shared" si="108"/>
        <v>0</v>
      </c>
      <c r="CK153" s="3420">
        <f t="shared" si="109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338"/>
      <c r="B154" s="4338"/>
      <c r="C154" s="2150" t="s">
        <v>1499</v>
      </c>
      <c r="D154" s="2814">
        <f t="shared" si="96"/>
        <v>0</v>
      </c>
      <c r="E154" s="3996"/>
      <c r="F154" s="2805">
        <f t="shared" ref="F154:F158" si="111">+L154+N154</f>
        <v>0</v>
      </c>
      <c r="G154" s="3992"/>
      <c r="H154" s="3993"/>
      <c r="I154" s="3992"/>
      <c r="J154" s="3993"/>
      <c r="K154" s="3985"/>
      <c r="L154" s="164">
        <v>0</v>
      </c>
      <c r="M154" s="3985"/>
      <c r="N154" s="2222">
        <v>0</v>
      </c>
      <c r="O154" s="164">
        <v>0</v>
      </c>
      <c r="P154" s="145">
        <v>0</v>
      </c>
      <c r="Q154" s="164">
        <v>0</v>
      </c>
      <c r="R154" s="145">
        <v>0</v>
      </c>
      <c r="S154" s="3024">
        <v>0</v>
      </c>
      <c r="T154" s="164">
        <v>0</v>
      </c>
      <c r="U154" s="1485" t="str">
        <f t="shared" si="101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2"/>
        <v/>
      </c>
      <c r="CB154" s="3419" t="str">
        <f t="shared" si="103"/>
        <v/>
      </c>
      <c r="CC154" s="3419" t="str">
        <f t="shared" si="104"/>
        <v/>
      </c>
      <c r="CD154" s="3419" t="str">
        <f t="shared" si="105"/>
        <v/>
      </c>
      <c r="CH154" s="3420">
        <f t="shared" si="106"/>
        <v>0</v>
      </c>
      <c r="CI154" s="3420">
        <f t="shared" si="107"/>
        <v>0</v>
      </c>
      <c r="CJ154" s="3420">
        <f t="shared" si="108"/>
        <v>0</v>
      </c>
      <c r="CK154" s="3420">
        <f t="shared" si="109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338"/>
      <c r="B155" s="4338"/>
      <c r="C155" s="2148" t="s">
        <v>1498</v>
      </c>
      <c r="D155" s="2814">
        <f t="shared" ref="D155:D162" si="112">SUM(E155+F155)</f>
        <v>0</v>
      </c>
      <c r="E155" s="3996"/>
      <c r="F155" s="2805">
        <f t="shared" si="111"/>
        <v>0</v>
      </c>
      <c r="G155" s="3983"/>
      <c r="H155" s="3984"/>
      <c r="I155" s="3983"/>
      <c r="J155" s="3984"/>
      <c r="K155" s="3985"/>
      <c r="L155" s="164">
        <v>0</v>
      </c>
      <c r="M155" s="3985"/>
      <c r="N155" s="2222">
        <v>0</v>
      </c>
      <c r="O155" s="164">
        <v>0</v>
      </c>
      <c r="P155" s="145">
        <v>0</v>
      </c>
      <c r="Q155" s="164">
        <v>0</v>
      </c>
      <c r="R155" s="145">
        <v>0</v>
      </c>
      <c r="S155" s="3024">
        <v>0</v>
      </c>
      <c r="T155" s="164">
        <v>0</v>
      </c>
      <c r="U155" s="1485" t="str">
        <f t="shared" si="101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2"/>
        <v/>
      </c>
      <c r="CB155" s="3419" t="str">
        <f t="shared" si="103"/>
        <v/>
      </c>
      <c r="CC155" s="3419" t="str">
        <f t="shared" si="104"/>
        <v/>
      </c>
      <c r="CD155" s="3419" t="str">
        <f t="shared" si="105"/>
        <v/>
      </c>
      <c r="CH155" s="3420">
        <f t="shared" si="106"/>
        <v>0</v>
      </c>
      <c r="CI155" s="3420">
        <f t="shared" si="107"/>
        <v>0</v>
      </c>
      <c r="CJ155" s="3420">
        <f t="shared" si="108"/>
        <v>0</v>
      </c>
      <c r="CK155" s="3420">
        <f t="shared" si="109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338"/>
      <c r="B156" s="4338"/>
      <c r="C156" s="2148" t="s">
        <v>1497</v>
      </c>
      <c r="D156" s="2814">
        <f t="shared" si="112"/>
        <v>0</v>
      </c>
      <c r="E156" s="3996"/>
      <c r="F156" s="2805">
        <f t="shared" si="111"/>
        <v>0</v>
      </c>
      <c r="G156" s="3983"/>
      <c r="H156" s="3984"/>
      <c r="I156" s="3983"/>
      <c r="J156" s="3984"/>
      <c r="K156" s="3985"/>
      <c r="L156" s="164">
        <v>0</v>
      </c>
      <c r="M156" s="3985"/>
      <c r="N156" s="2222">
        <v>0</v>
      </c>
      <c r="O156" s="164">
        <v>0</v>
      </c>
      <c r="P156" s="2892">
        <v>0</v>
      </c>
      <c r="Q156" s="164">
        <v>0</v>
      </c>
      <c r="R156" s="145">
        <v>0</v>
      </c>
      <c r="S156" s="3024">
        <v>0</v>
      </c>
      <c r="T156" s="164">
        <v>0</v>
      </c>
      <c r="U156" s="1485" t="str">
        <f t="shared" si="101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2"/>
        <v/>
      </c>
      <c r="CB156" s="3419" t="str">
        <f t="shared" si="103"/>
        <v/>
      </c>
      <c r="CC156" s="3419" t="str">
        <f t="shared" si="104"/>
        <v/>
      </c>
      <c r="CD156" s="3419" t="str">
        <f t="shared" si="105"/>
        <v/>
      </c>
      <c r="CH156" s="3420">
        <f t="shared" si="106"/>
        <v>0</v>
      </c>
      <c r="CI156" s="3420">
        <f t="shared" si="107"/>
        <v>0</v>
      </c>
      <c r="CJ156" s="3420">
        <f t="shared" si="108"/>
        <v>0</v>
      </c>
      <c r="CK156" s="3420">
        <f t="shared" si="109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338"/>
      <c r="B157" s="4338"/>
      <c r="C157" s="2150" t="s">
        <v>1496</v>
      </c>
      <c r="D157" s="2814">
        <f t="shared" si="112"/>
        <v>0</v>
      </c>
      <c r="E157" s="3996"/>
      <c r="F157" s="2805">
        <f t="shared" si="111"/>
        <v>0</v>
      </c>
      <c r="G157" s="3992"/>
      <c r="H157" s="3993"/>
      <c r="I157" s="3992"/>
      <c r="J157" s="3993"/>
      <c r="K157" s="3985"/>
      <c r="L157" s="164">
        <v>0</v>
      </c>
      <c r="M157" s="3985"/>
      <c r="N157" s="2222">
        <v>0</v>
      </c>
      <c r="O157" s="2776">
        <v>0</v>
      </c>
      <c r="P157" s="3024">
        <v>0</v>
      </c>
      <c r="Q157" s="2895">
        <v>0</v>
      </c>
      <c r="R157" s="145">
        <v>0</v>
      </c>
      <c r="S157" s="3024">
        <v>0</v>
      </c>
      <c r="T157" s="164">
        <v>0</v>
      </c>
      <c r="U157" s="1485" t="str">
        <f t="shared" si="101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2"/>
        <v/>
      </c>
      <c r="CB157" s="3419" t="str">
        <f t="shared" si="103"/>
        <v/>
      </c>
      <c r="CC157" s="3419" t="str">
        <f t="shared" si="104"/>
        <v/>
      </c>
      <c r="CD157" s="3419" t="str">
        <f t="shared" si="105"/>
        <v/>
      </c>
      <c r="CH157" s="3420">
        <f t="shared" si="106"/>
        <v>0</v>
      </c>
      <c r="CI157" s="3420">
        <f t="shared" si="107"/>
        <v>0</v>
      </c>
      <c r="CJ157" s="3420">
        <f t="shared" si="108"/>
        <v>0</v>
      </c>
      <c r="CK157" s="3420">
        <f t="shared" si="109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609"/>
      <c r="B158" s="4609"/>
      <c r="C158" s="2148" t="s">
        <v>1495</v>
      </c>
      <c r="D158" s="1308">
        <f t="shared" si="112"/>
        <v>0</v>
      </c>
      <c r="E158" s="3998"/>
      <c r="F158" s="1326">
        <f t="shared" si="111"/>
        <v>0</v>
      </c>
      <c r="G158" s="3983"/>
      <c r="H158" s="3994"/>
      <c r="I158" s="3983"/>
      <c r="J158" s="3994"/>
      <c r="K158" s="3988"/>
      <c r="L158" s="2206">
        <v>0</v>
      </c>
      <c r="M158" s="3988"/>
      <c r="N158" s="1331">
        <v>0</v>
      </c>
      <c r="O158" s="2206">
        <v>0</v>
      </c>
      <c r="P158" s="1315">
        <v>0</v>
      </c>
      <c r="Q158" s="2206">
        <v>0</v>
      </c>
      <c r="R158" s="1315">
        <v>0</v>
      </c>
      <c r="S158" s="2488">
        <v>0</v>
      </c>
      <c r="T158" s="2701">
        <v>0</v>
      </c>
      <c r="U158" s="1485" t="str">
        <f t="shared" si="101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2"/>
        <v/>
      </c>
      <c r="CB158" s="3419" t="str">
        <f t="shared" si="103"/>
        <v/>
      </c>
      <c r="CC158" s="3419" t="str">
        <f t="shared" si="104"/>
        <v/>
      </c>
      <c r="CD158" s="3419" t="str">
        <f t="shared" si="105"/>
        <v/>
      </c>
      <c r="CH158" s="3420">
        <f t="shared" si="106"/>
        <v>0</v>
      </c>
      <c r="CI158" s="3420">
        <f t="shared" si="107"/>
        <v>0</v>
      </c>
      <c r="CJ158" s="3420">
        <f t="shared" si="108"/>
        <v>0</v>
      </c>
      <c r="CK158" s="3420">
        <f t="shared" si="109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34" t="s">
        <v>1494</v>
      </c>
      <c r="B159" s="4134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>
        <v>0</v>
      </c>
      <c r="L159" s="4007"/>
      <c r="M159" s="2236">
        <v>0</v>
      </c>
      <c r="N159" s="4009"/>
      <c r="O159" s="2235">
        <v>0</v>
      </c>
      <c r="P159" s="2235">
        <v>0</v>
      </c>
      <c r="Q159" s="2235">
        <v>0</v>
      </c>
      <c r="R159" s="2235">
        <v>0</v>
      </c>
      <c r="S159" s="3999"/>
      <c r="T159" s="164">
        <v>0</v>
      </c>
      <c r="U159" s="1485" t="str">
        <f t="shared" si="101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2"/>
        <v/>
      </c>
      <c r="CB159" s="3419" t="str">
        <f t="shared" si="103"/>
        <v/>
      </c>
      <c r="CC159" s="3419" t="str">
        <f t="shared" si="104"/>
        <v/>
      </c>
      <c r="CD159" s="3419" t="str">
        <f t="shared" si="105"/>
        <v/>
      </c>
      <c r="CH159" s="3420">
        <f t="shared" si="106"/>
        <v>0</v>
      </c>
      <c r="CI159" s="3420">
        <f t="shared" si="107"/>
        <v>0</v>
      </c>
      <c r="CJ159" s="3420">
        <f t="shared" si="108"/>
        <v>0</v>
      </c>
      <c r="CK159" s="3420">
        <f t="shared" si="109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338"/>
      <c r="B160" s="4338"/>
      <c r="C160" s="2150" t="s">
        <v>1492</v>
      </c>
      <c r="D160" s="2814">
        <f t="shared" si="112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>
        <v>0</v>
      </c>
      <c r="L160" s="4008"/>
      <c r="M160" s="2696">
        <v>0</v>
      </c>
      <c r="N160" s="4010"/>
      <c r="O160" s="2152">
        <v>0</v>
      </c>
      <c r="P160" s="164">
        <v>0</v>
      </c>
      <c r="Q160" s="2152">
        <v>0</v>
      </c>
      <c r="R160" s="164">
        <v>0</v>
      </c>
      <c r="S160" s="3024">
        <v>0</v>
      </c>
      <c r="T160" s="164">
        <v>0</v>
      </c>
      <c r="U160" s="1485" t="str">
        <f t="shared" si="101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2"/>
        <v/>
      </c>
      <c r="CB160" s="3419" t="str">
        <f t="shared" si="103"/>
        <v/>
      </c>
      <c r="CC160" s="3419" t="str">
        <f t="shared" si="104"/>
        <v/>
      </c>
      <c r="CD160" s="3419" t="str">
        <f t="shared" si="105"/>
        <v/>
      </c>
      <c r="CH160" s="3420">
        <f t="shared" si="106"/>
        <v>0</v>
      </c>
      <c r="CI160" s="3420">
        <f t="shared" si="107"/>
        <v>0</v>
      </c>
      <c r="CJ160" s="3420">
        <f t="shared" si="108"/>
        <v>0</v>
      </c>
      <c r="CK160" s="3420">
        <f t="shared" si="109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338"/>
      <c r="B161" s="4338"/>
      <c r="C161" s="2816" t="s">
        <v>1491</v>
      </c>
      <c r="D161" s="2814">
        <f t="shared" si="112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>
        <v>0</v>
      </c>
      <c r="L161" s="4008"/>
      <c r="M161" s="2696">
        <v>0</v>
      </c>
      <c r="N161" s="4010"/>
      <c r="O161" s="2152">
        <v>0</v>
      </c>
      <c r="P161" s="164">
        <v>0</v>
      </c>
      <c r="Q161" s="2152">
        <v>0</v>
      </c>
      <c r="R161" s="164">
        <v>0</v>
      </c>
      <c r="S161" s="4001"/>
      <c r="T161" s="164">
        <v>0</v>
      </c>
      <c r="U161" s="1485" t="str">
        <f t="shared" si="101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2"/>
        <v/>
      </c>
      <c r="CB161" s="3419" t="str">
        <f t="shared" si="103"/>
        <v/>
      </c>
      <c r="CC161" s="3419" t="str">
        <f t="shared" si="104"/>
        <v/>
      </c>
      <c r="CD161" s="3419" t="str">
        <f t="shared" si="105"/>
        <v/>
      </c>
      <c r="CH161" s="3420">
        <f t="shared" si="106"/>
        <v>0</v>
      </c>
      <c r="CI161" s="3420">
        <f t="shared" si="107"/>
        <v>0</v>
      </c>
      <c r="CJ161" s="3420">
        <f t="shared" si="108"/>
        <v>0</v>
      </c>
      <c r="CK161" s="3420">
        <f t="shared" si="109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609"/>
      <c r="B162" s="4338"/>
      <c r="C162" s="2816" t="s">
        <v>1490</v>
      </c>
      <c r="D162" s="3016">
        <f t="shared" si="112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>
        <v>0</v>
      </c>
      <c r="L162" s="4004"/>
      <c r="M162" s="2576">
        <v>0</v>
      </c>
      <c r="N162" s="4011"/>
      <c r="O162" s="142">
        <v>0</v>
      </c>
      <c r="P162" s="2210">
        <v>0</v>
      </c>
      <c r="Q162" s="142">
        <v>0</v>
      </c>
      <c r="R162" s="2210">
        <v>0</v>
      </c>
      <c r="S162" s="4012"/>
      <c r="T162" s="2698">
        <v>0</v>
      </c>
      <c r="U162" s="1485" t="str">
        <f t="shared" si="101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2"/>
        <v/>
      </c>
      <c r="CB162" s="3419" t="str">
        <f t="shared" si="103"/>
        <v/>
      </c>
      <c r="CC162" s="3419" t="str">
        <f t="shared" si="104"/>
        <v/>
      </c>
      <c r="CD162" s="3419" t="str">
        <f t="shared" si="105"/>
        <v/>
      </c>
      <c r="CH162" s="3420">
        <f t="shared" si="106"/>
        <v>0</v>
      </c>
      <c r="CI162" s="3420">
        <f t="shared" si="107"/>
        <v>0</v>
      </c>
      <c r="CJ162" s="3420">
        <f t="shared" si="108"/>
        <v>0</v>
      </c>
      <c r="CK162" s="3420">
        <f t="shared" si="109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77" t="s">
        <v>1489</v>
      </c>
      <c r="B163" s="4731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3">SUM(H164:H165)</f>
        <v>0</v>
      </c>
      <c r="I163" s="3974">
        <f t="shared" si="113"/>
        <v>0</v>
      </c>
      <c r="J163" s="3975">
        <f t="shared" si="113"/>
        <v>0</v>
      </c>
      <c r="K163" s="3974">
        <f>SUM(K164:K165)</f>
        <v>0</v>
      </c>
      <c r="L163" s="3976">
        <f t="shared" si="113"/>
        <v>0</v>
      </c>
      <c r="M163" s="3974">
        <f t="shared" si="113"/>
        <v>0</v>
      </c>
      <c r="N163" s="3977">
        <f t="shared" si="113"/>
        <v>0</v>
      </c>
      <c r="O163" s="3978">
        <f t="shared" si="113"/>
        <v>0</v>
      </c>
      <c r="P163" s="3975">
        <f t="shared" si="113"/>
        <v>0</v>
      </c>
      <c r="Q163" s="3975">
        <f t="shared" si="113"/>
        <v>0</v>
      </c>
      <c r="R163" s="3975">
        <f t="shared" si="113"/>
        <v>0</v>
      </c>
      <c r="S163" s="3979">
        <f>SUM(S164:S165)</f>
        <v>0</v>
      </c>
      <c r="T163" s="3975">
        <f>SUM(T164:T165)</f>
        <v>0</v>
      </c>
      <c r="U163" s="1485" t="str">
        <f t="shared" si="101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2"/>
        <v/>
      </c>
      <c r="CB163" s="3419" t="str">
        <f t="shared" si="103"/>
        <v/>
      </c>
      <c r="CC163" s="3419" t="str">
        <f t="shared" si="104"/>
        <v/>
      </c>
      <c r="CD163" s="3419" t="str">
        <f t="shared" si="105"/>
        <v/>
      </c>
      <c r="CH163" s="3420">
        <f t="shared" si="106"/>
        <v>0</v>
      </c>
      <c r="CI163" s="3420">
        <f t="shared" si="107"/>
        <v>0</v>
      </c>
      <c r="CJ163" s="3420">
        <f t="shared" si="108"/>
        <v>0</v>
      </c>
      <c r="CK163" s="3420">
        <f t="shared" si="109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75"/>
      <c r="B164" s="4867"/>
      <c r="C164" s="3638" t="s">
        <v>1486</v>
      </c>
      <c r="D164" s="2814">
        <f t="shared" ref="D164:D165" si="114">SUM(E164:F164)</f>
        <v>0</v>
      </c>
      <c r="E164" s="2814">
        <f t="shared" ref="E164:F165" si="115">+G164+I164+K164+M164</f>
        <v>0</v>
      </c>
      <c r="F164" s="3020">
        <f t="shared" si="115"/>
        <v>0</v>
      </c>
      <c r="G164" s="3008">
        <v>0</v>
      </c>
      <c r="H164" s="1311">
        <v>0</v>
      </c>
      <c r="I164" s="2236">
        <v>0</v>
      </c>
      <c r="J164" s="2235">
        <v>0</v>
      </c>
      <c r="K164" s="2236">
        <v>0</v>
      </c>
      <c r="L164" s="2820">
        <v>0</v>
      </c>
      <c r="M164" s="2236">
        <v>0</v>
      </c>
      <c r="N164" s="1309">
        <v>0</v>
      </c>
      <c r="O164" s="3027">
        <v>0</v>
      </c>
      <c r="P164" s="164">
        <v>0</v>
      </c>
      <c r="Q164" s="164">
        <v>0</v>
      </c>
      <c r="R164" s="164">
        <v>0</v>
      </c>
      <c r="S164" s="3024">
        <v>0</v>
      </c>
      <c r="T164" s="164">
        <v>0</v>
      </c>
      <c r="U164" s="1485" t="str">
        <f t="shared" si="101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2"/>
        <v/>
      </c>
      <c r="CB164" s="3419" t="str">
        <f t="shared" si="103"/>
        <v/>
      </c>
      <c r="CC164" s="3419" t="str">
        <f t="shared" si="104"/>
        <v/>
      </c>
      <c r="CD164" s="3419" t="str">
        <f t="shared" si="105"/>
        <v/>
      </c>
      <c r="CH164" s="3420">
        <f t="shared" si="106"/>
        <v>0</v>
      </c>
      <c r="CI164" s="3420">
        <f t="shared" si="107"/>
        <v>0</v>
      </c>
      <c r="CJ164" s="3420">
        <f t="shared" si="108"/>
        <v>0</v>
      </c>
      <c r="CK164" s="3420">
        <f t="shared" si="109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76"/>
      <c r="B165" s="4732"/>
      <c r="C165" s="3639" t="s">
        <v>1485</v>
      </c>
      <c r="D165" s="2814">
        <f t="shared" si="114"/>
        <v>0</v>
      </c>
      <c r="E165" s="2814">
        <f t="shared" si="115"/>
        <v>0</v>
      </c>
      <c r="F165" s="3029">
        <f t="shared" si="115"/>
        <v>0</v>
      </c>
      <c r="G165" s="3028">
        <v>0</v>
      </c>
      <c r="H165" s="2158">
        <v>0</v>
      </c>
      <c r="I165" s="2151">
        <v>0</v>
      </c>
      <c r="J165" s="2152">
        <v>0</v>
      </c>
      <c r="K165" s="2151">
        <v>0</v>
      </c>
      <c r="L165" s="2709">
        <v>0</v>
      </c>
      <c r="M165" s="2151">
        <v>0</v>
      </c>
      <c r="N165" s="2187">
        <v>0</v>
      </c>
      <c r="O165" s="3027">
        <v>0</v>
      </c>
      <c r="P165" s="164">
        <v>0</v>
      </c>
      <c r="Q165" s="164">
        <v>0</v>
      </c>
      <c r="R165" s="164">
        <v>0</v>
      </c>
      <c r="S165" s="3024">
        <v>0</v>
      </c>
      <c r="T165" s="164">
        <v>0</v>
      </c>
      <c r="U165" s="1485" t="str">
        <f t="shared" si="101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2"/>
        <v/>
      </c>
      <c r="CB165" s="3419" t="str">
        <f t="shared" si="103"/>
        <v/>
      </c>
      <c r="CC165" s="3419" t="str">
        <f t="shared" si="104"/>
        <v/>
      </c>
      <c r="CD165" s="3419" t="str">
        <f t="shared" si="105"/>
        <v/>
      </c>
      <c r="CH165" s="3420">
        <f t="shared" si="106"/>
        <v>0</v>
      </c>
      <c r="CI165" s="3420">
        <f t="shared" si="107"/>
        <v>0</v>
      </c>
      <c r="CJ165" s="3420">
        <f t="shared" si="108"/>
        <v>0</v>
      </c>
      <c r="CK165" s="3420">
        <f t="shared" si="109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77" t="s">
        <v>1484</v>
      </c>
      <c r="B166" s="4134" t="s">
        <v>1479</v>
      </c>
      <c r="C166" s="3120" t="s">
        <v>1476</v>
      </c>
      <c r="D166" s="2814">
        <f t="shared" ref="D166:D179" si="116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>
        <v>0</v>
      </c>
      <c r="J166" s="2152">
        <v>0</v>
      </c>
      <c r="K166" s="2151">
        <v>0</v>
      </c>
      <c r="L166" s="2152">
        <v>0</v>
      </c>
      <c r="M166" s="2151">
        <v>0</v>
      </c>
      <c r="N166" s="2187">
        <v>0</v>
      </c>
      <c r="O166" s="164">
        <v>0</v>
      </c>
      <c r="P166" s="145">
        <v>0</v>
      </c>
      <c r="Q166" s="164">
        <v>0</v>
      </c>
      <c r="R166" s="145">
        <v>0</v>
      </c>
      <c r="S166" s="3024">
        <v>0</v>
      </c>
      <c r="T166" s="164">
        <v>0</v>
      </c>
      <c r="U166" s="1485" t="str">
        <f t="shared" si="101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2"/>
        <v/>
      </c>
      <c r="CB166" s="3419" t="str">
        <f t="shared" si="103"/>
        <v/>
      </c>
      <c r="CC166" s="3419" t="str">
        <f t="shared" si="104"/>
        <v/>
      </c>
      <c r="CD166" s="3419" t="str">
        <f t="shared" si="105"/>
        <v/>
      </c>
      <c r="CH166" s="3420">
        <f t="shared" si="106"/>
        <v>0</v>
      </c>
      <c r="CI166" s="3420">
        <f t="shared" si="107"/>
        <v>0</v>
      </c>
      <c r="CJ166" s="3420">
        <f t="shared" si="108"/>
        <v>0</v>
      </c>
      <c r="CK166" s="3420">
        <f t="shared" si="109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75"/>
      <c r="B167" s="4338"/>
      <c r="C167" s="3018" t="s">
        <v>1478</v>
      </c>
      <c r="D167" s="3016">
        <f t="shared" si="116"/>
        <v>0</v>
      </c>
      <c r="E167" s="3016">
        <f t="shared" ref="E167:F169" si="117">SUM(I167+K167+M167)</f>
        <v>0</v>
      </c>
      <c r="F167" s="3019">
        <f t="shared" si="117"/>
        <v>0</v>
      </c>
      <c r="G167" s="4014"/>
      <c r="H167" s="4015"/>
      <c r="I167" s="2897">
        <v>0</v>
      </c>
      <c r="J167" s="2698">
        <v>0</v>
      </c>
      <c r="K167" s="2897">
        <v>0</v>
      </c>
      <c r="L167" s="2161">
        <v>0</v>
      </c>
      <c r="M167" s="2576">
        <v>0</v>
      </c>
      <c r="N167" s="2819">
        <v>0</v>
      </c>
      <c r="O167" s="2210">
        <v>0</v>
      </c>
      <c r="P167" s="2161">
        <v>0</v>
      </c>
      <c r="Q167" s="2210">
        <v>0</v>
      </c>
      <c r="R167" s="2161">
        <v>0</v>
      </c>
      <c r="S167" s="4012"/>
      <c r="T167" s="2210">
        <v>0</v>
      </c>
      <c r="U167" s="1485" t="str">
        <f t="shared" si="101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2"/>
        <v/>
      </c>
      <c r="CB167" s="3419" t="str">
        <f t="shared" si="103"/>
        <v/>
      </c>
      <c r="CC167" s="3419" t="str">
        <f t="shared" si="104"/>
        <v/>
      </c>
      <c r="CD167" s="3419" t="str">
        <f t="shared" si="105"/>
        <v/>
      </c>
      <c r="CH167" s="3420">
        <f t="shared" si="106"/>
        <v>0</v>
      </c>
      <c r="CI167" s="3420">
        <f t="shared" si="107"/>
        <v>0</v>
      </c>
      <c r="CJ167" s="3420">
        <f t="shared" si="108"/>
        <v>0</v>
      </c>
      <c r="CK167" s="3420">
        <f t="shared" si="109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75"/>
      <c r="B168" s="4731" t="s">
        <v>1483</v>
      </c>
      <c r="C168" s="3640" t="s">
        <v>1476</v>
      </c>
      <c r="D168" s="3020">
        <f t="shared" si="116"/>
        <v>0</v>
      </c>
      <c r="E168" s="3020">
        <f t="shared" si="117"/>
        <v>0</v>
      </c>
      <c r="F168" s="3021">
        <f t="shared" si="117"/>
        <v>0</v>
      </c>
      <c r="G168" s="4016"/>
      <c r="H168" s="4016"/>
      <c r="I168" s="3017">
        <v>0</v>
      </c>
      <c r="J168" s="164">
        <v>0</v>
      </c>
      <c r="K168" s="208">
        <v>0</v>
      </c>
      <c r="L168" s="1315">
        <v>0</v>
      </c>
      <c r="M168" s="1576">
        <v>0</v>
      </c>
      <c r="N168" s="1328">
        <v>0</v>
      </c>
      <c r="O168" s="2206">
        <v>0</v>
      </c>
      <c r="P168" s="1315">
        <v>0</v>
      </c>
      <c r="Q168" s="2206">
        <v>0</v>
      </c>
      <c r="R168" s="1315">
        <v>0</v>
      </c>
      <c r="S168" s="2488">
        <v>0</v>
      </c>
      <c r="T168" s="2206">
        <v>0</v>
      </c>
      <c r="U168" s="1485" t="str">
        <f t="shared" si="101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2"/>
        <v/>
      </c>
      <c r="CB168" s="3419" t="str">
        <f t="shared" si="103"/>
        <v/>
      </c>
      <c r="CC168" s="3419" t="str">
        <f t="shared" si="104"/>
        <v/>
      </c>
      <c r="CD168" s="3419" t="str">
        <f t="shared" si="105"/>
        <v/>
      </c>
      <c r="CH168" s="3420">
        <f t="shared" si="106"/>
        <v>0</v>
      </c>
      <c r="CI168" s="3420">
        <f t="shared" si="107"/>
        <v>0</v>
      </c>
      <c r="CJ168" s="3420">
        <f t="shared" si="108"/>
        <v>0</v>
      </c>
      <c r="CK168" s="3420">
        <f t="shared" si="109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75"/>
      <c r="B169" s="4732"/>
      <c r="C169" s="3641" t="s">
        <v>1482</v>
      </c>
      <c r="D169" s="2817">
        <f t="shared" si="116"/>
        <v>0</v>
      </c>
      <c r="E169" s="2817">
        <f t="shared" si="117"/>
        <v>0</v>
      </c>
      <c r="F169" s="2818">
        <f t="shared" si="117"/>
        <v>0</v>
      </c>
      <c r="G169" s="4014"/>
      <c r="H169" s="4017"/>
      <c r="I169" s="2897">
        <v>0</v>
      </c>
      <c r="J169" s="2698">
        <v>0</v>
      </c>
      <c r="K169" s="208">
        <v>0</v>
      </c>
      <c r="L169" s="1315">
        <v>0</v>
      </c>
      <c r="M169" s="1576">
        <v>0</v>
      </c>
      <c r="N169" s="1328">
        <v>0</v>
      </c>
      <c r="O169" s="2206">
        <v>0</v>
      </c>
      <c r="P169" s="1315">
        <v>0</v>
      </c>
      <c r="Q169" s="2206">
        <v>0</v>
      </c>
      <c r="R169" s="1315">
        <v>0</v>
      </c>
      <c r="S169" s="4001"/>
      <c r="T169" s="2206">
        <v>0</v>
      </c>
      <c r="U169" s="1485" t="str">
        <f t="shared" si="101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2"/>
        <v/>
      </c>
      <c r="CB169" s="3419" t="str">
        <f t="shared" si="103"/>
        <v/>
      </c>
      <c r="CC169" s="3419" t="str">
        <f t="shared" si="104"/>
        <v/>
      </c>
      <c r="CD169" s="3419" t="str">
        <f t="shared" si="105"/>
        <v/>
      </c>
      <c r="CH169" s="3420">
        <f t="shared" si="106"/>
        <v>0</v>
      </c>
      <c r="CI169" s="3420">
        <f t="shared" si="107"/>
        <v>0</v>
      </c>
      <c r="CJ169" s="3420">
        <f t="shared" si="108"/>
        <v>0</v>
      </c>
      <c r="CK169" s="3420">
        <f t="shared" si="109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75"/>
      <c r="B170" s="4134" t="s">
        <v>1477</v>
      </c>
      <c r="C170" s="3120" t="s">
        <v>1476</v>
      </c>
      <c r="D170" s="2814">
        <f t="shared" si="116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>
        <v>0</v>
      </c>
      <c r="L170" s="1311">
        <v>0</v>
      </c>
      <c r="M170" s="2236">
        <v>0</v>
      </c>
      <c r="N170" s="1309">
        <v>0</v>
      </c>
      <c r="O170" s="2235">
        <v>0</v>
      </c>
      <c r="P170" s="1311">
        <v>0</v>
      </c>
      <c r="Q170" s="2235">
        <v>0</v>
      </c>
      <c r="R170" s="1311">
        <v>0</v>
      </c>
      <c r="S170" s="3011">
        <v>0</v>
      </c>
      <c r="T170" s="3022">
        <v>0</v>
      </c>
      <c r="U170" s="1485" t="str">
        <f t="shared" si="101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2"/>
        <v/>
      </c>
      <c r="CB170" s="3419" t="str">
        <f t="shared" si="103"/>
        <v/>
      </c>
      <c r="CC170" s="3419" t="str">
        <f t="shared" si="104"/>
        <v/>
      </c>
      <c r="CD170" s="3419" t="str">
        <f t="shared" si="105"/>
        <v/>
      </c>
      <c r="CH170" s="3420">
        <f t="shared" si="106"/>
        <v>0</v>
      </c>
      <c r="CI170" s="3420">
        <f t="shared" si="107"/>
        <v>0</v>
      </c>
      <c r="CJ170" s="3420">
        <f t="shared" si="108"/>
        <v>0</v>
      </c>
      <c r="CK170" s="3420">
        <f t="shared" si="109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76"/>
      <c r="B171" s="4609"/>
      <c r="C171" s="167" t="s">
        <v>1475</v>
      </c>
      <c r="D171" s="1327">
        <f t="shared" si="116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>
        <v>0</v>
      </c>
      <c r="L171" s="2161">
        <v>0</v>
      </c>
      <c r="M171" s="2576">
        <v>0</v>
      </c>
      <c r="N171" s="2700">
        <v>0</v>
      </c>
      <c r="O171" s="2210">
        <v>0</v>
      </c>
      <c r="P171" s="2161">
        <v>0</v>
      </c>
      <c r="Q171" s="2210">
        <v>0</v>
      </c>
      <c r="R171" s="2161">
        <v>0</v>
      </c>
      <c r="S171" s="4001"/>
      <c r="T171" s="2210">
        <v>0</v>
      </c>
      <c r="U171" s="1485" t="str">
        <f t="shared" si="101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2"/>
        <v/>
      </c>
      <c r="CB171" s="3419" t="str">
        <f t="shared" si="103"/>
        <v/>
      </c>
      <c r="CC171" s="3419" t="str">
        <f t="shared" si="104"/>
        <v/>
      </c>
      <c r="CD171" s="3419" t="str">
        <f t="shared" si="105"/>
        <v/>
      </c>
      <c r="CH171" s="3420">
        <f t="shared" si="106"/>
        <v>0</v>
      </c>
      <c r="CI171" s="3420">
        <f t="shared" si="107"/>
        <v>0</v>
      </c>
      <c r="CJ171" s="3420">
        <f t="shared" si="108"/>
        <v>0</v>
      </c>
      <c r="CK171" s="3420">
        <f t="shared" si="109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34" t="s">
        <v>1481</v>
      </c>
      <c r="B172" s="4141" t="s">
        <v>1480</v>
      </c>
      <c r="C172" s="4140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>
        <v>0</v>
      </c>
      <c r="L172" s="2824">
        <v>0</v>
      </c>
      <c r="M172" s="3991"/>
      <c r="N172" s="4031"/>
      <c r="O172" s="2825">
        <v>0</v>
      </c>
      <c r="P172" s="2824">
        <v>0</v>
      </c>
      <c r="Q172" s="2825">
        <v>0</v>
      </c>
      <c r="R172" s="2824">
        <v>0</v>
      </c>
      <c r="S172" s="3025">
        <v>0</v>
      </c>
      <c r="T172" s="3025">
        <v>0</v>
      </c>
      <c r="U172" s="1485" t="str">
        <f t="shared" si="101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2"/>
        <v/>
      </c>
      <c r="CB172" s="3419" t="str">
        <f t="shared" si="103"/>
        <v/>
      </c>
      <c r="CC172" s="3419" t="str">
        <f t="shared" si="104"/>
        <v/>
      </c>
      <c r="CD172" s="3419" t="str">
        <f t="shared" si="105"/>
        <v/>
      </c>
      <c r="CH172" s="3420">
        <f t="shared" si="106"/>
        <v>0</v>
      </c>
      <c r="CI172" s="3420">
        <f t="shared" si="107"/>
        <v>0</v>
      </c>
      <c r="CJ172" s="3420">
        <f t="shared" si="108"/>
        <v>0</v>
      </c>
      <c r="CK172" s="3420">
        <f t="shared" si="109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338"/>
      <c r="B173" s="4338" t="s">
        <v>1479</v>
      </c>
      <c r="C173" s="2148" t="s">
        <v>1476</v>
      </c>
      <c r="D173" s="2802">
        <f t="shared" si="116"/>
        <v>0</v>
      </c>
      <c r="E173" s="2802">
        <f t="shared" ref="E173:E176" si="118">+K173</f>
        <v>0</v>
      </c>
      <c r="F173" s="2803">
        <f t="shared" ref="F173:F175" si="119">+L173</f>
        <v>0</v>
      </c>
      <c r="G173" s="4021"/>
      <c r="H173" s="4022"/>
      <c r="I173" s="4021"/>
      <c r="J173" s="4022"/>
      <c r="K173" s="2696">
        <v>0</v>
      </c>
      <c r="L173" s="145">
        <v>0</v>
      </c>
      <c r="M173" s="4032"/>
      <c r="N173" s="4033"/>
      <c r="O173" s="164">
        <v>0</v>
      </c>
      <c r="P173" s="145">
        <v>0</v>
      </c>
      <c r="Q173" s="164">
        <v>0</v>
      </c>
      <c r="R173" s="145">
        <v>0</v>
      </c>
      <c r="S173" s="3024">
        <v>0</v>
      </c>
      <c r="T173" s="164">
        <v>0</v>
      </c>
      <c r="U173" s="1485" t="str">
        <f t="shared" si="101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2"/>
        <v/>
      </c>
      <c r="CB173" s="3419" t="str">
        <f t="shared" si="103"/>
        <v/>
      </c>
      <c r="CC173" s="3419" t="str">
        <f t="shared" si="104"/>
        <v/>
      </c>
      <c r="CD173" s="3419" t="str">
        <f t="shared" si="105"/>
        <v/>
      </c>
      <c r="CH173" s="3420">
        <f t="shared" si="106"/>
        <v>0</v>
      </c>
      <c r="CI173" s="3420">
        <f t="shared" si="107"/>
        <v>0</v>
      </c>
      <c r="CJ173" s="3420">
        <f t="shared" si="108"/>
        <v>0</v>
      </c>
      <c r="CK173" s="3420">
        <f t="shared" si="109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338"/>
      <c r="B174" s="4338"/>
      <c r="C174" s="1321" t="s">
        <v>1478</v>
      </c>
      <c r="D174" s="1308">
        <f t="shared" si="116"/>
        <v>0</v>
      </c>
      <c r="E174" s="1308">
        <f t="shared" si="118"/>
        <v>0</v>
      </c>
      <c r="F174" s="1307">
        <f t="shared" si="119"/>
        <v>0</v>
      </c>
      <c r="G174" s="4023"/>
      <c r="H174" s="4024"/>
      <c r="I174" s="4023"/>
      <c r="J174" s="4024"/>
      <c r="K174" s="1576">
        <v>0</v>
      </c>
      <c r="L174" s="1315">
        <v>0</v>
      </c>
      <c r="M174" s="4014"/>
      <c r="N174" s="4034"/>
      <c r="O174" s="2206">
        <v>0</v>
      </c>
      <c r="P174" s="1315">
        <v>0</v>
      </c>
      <c r="Q174" s="2206">
        <v>0</v>
      </c>
      <c r="R174" s="1315">
        <v>0</v>
      </c>
      <c r="S174" s="4012"/>
      <c r="T174" s="2701">
        <v>0</v>
      </c>
      <c r="U174" s="1485" t="str">
        <f t="shared" si="101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2"/>
        <v/>
      </c>
      <c r="CB174" s="3419" t="str">
        <f t="shared" si="103"/>
        <v/>
      </c>
      <c r="CC174" s="3419" t="str">
        <f t="shared" si="104"/>
        <v/>
      </c>
      <c r="CD174" s="3419" t="str">
        <f t="shared" si="105"/>
        <v/>
      </c>
      <c r="CH174" s="3420">
        <f t="shared" si="106"/>
        <v>0</v>
      </c>
      <c r="CI174" s="3420">
        <f t="shared" si="107"/>
        <v>0</v>
      </c>
      <c r="CJ174" s="3420">
        <f t="shared" si="108"/>
        <v>0</v>
      </c>
      <c r="CK174" s="3420">
        <f t="shared" si="109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338"/>
      <c r="B175" s="4134" t="s">
        <v>1477</v>
      </c>
      <c r="C175" s="3120" t="s">
        <v>1476</v>
      </c>
      <c r="D175" s="2802">
        <f t="shared" si="116"/>
        <v>0</v>
      </c>
      <c r="E175" s="2802">
        <f t="shared" si="118"/>
        <v>0</v>
      </c>
      <c r="F175" s="2803">
        <f t="shared" si="119"/>
        <v>0</v>
      </c>
      <c r="G175" s="3980"/>
      <c r="H175" s="4025"/>
      <c r="I175" s="3980"/>
      <c r="J175" s="4025"/>
      <c r="K175" s="2236">
        <v>0</v>
      </c>
      <c r="L175" s="1311">
        <v>0</v>
      </c>
      <c r="M175" s="4032"/>
      <c r="N175" s="4033"/>
      <c r="O175" s="2235">
        <v>0</v>
      </c>
      <c r="P175" s="1311">
        <v>0</v>
      </c>
      <c r="Q175" s="2235">
        <v>0</v>
      </c>
      <c r="R175" s="1311">
        <v>0</v>
      </c>
      <c r="S175" s="3024">
        <v>0</v>
      </c>
      <c r="T175" s="3024">
        <v>0</v>
      </c>
      <c r="U175" s="1485" t="str">
        <f t="shared" si="101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2"/>
        <v/>
      </c>
      <c r="CB175" s="3419" t="str">
        <f t="shared" si="103"/>
        <v/>
      </c>
      <c r="CC175" s="3419" t="str">
        <f t="shared" si="104"/>
        <v/>
      </c>
      <c r="CD175" s="3419" t="str">
        <f t="shared" si="105"/>
        <v/>
      </c>
      <c r="CH175" s="3420">
        <f t="shared" si="106"/>
        <v>0</v>
      </c>
      <c r="CI175" s="3420">
        <f t="shared" si="107"/>
        <v>0</v>
      </c>
      <c r="CJ175" s="3420">
        <f t="shared" si="108"/>
        <v>0</v>
      </c>
      <c r="CK175" s="3420">
        <f t="shared" si="109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609"/>
      <c r="B176" s="4609"/>
      <c r="C176" s="167" t="s">
        <v>1475</v>
      </c>
      <c r="D176" s="1308">
        <f t="shared" si="116"/>
        <v>0</v>
      </c>
      <c r="E176" s="1308">
        <f t="shared" si="118"/>
        <v>0</v>
      </c>
      <c r="F176" s="1307">
        <f>+L176</f>
        <v>0</v>
      </c>
      <c r="G176" s="3986"/>
      <c r="H176" s="4026"/>
      <c r="I176" s="3986"/>
      <c r="J176" s="4026"/>
      <c r="K176" s="2576">
        <v>0</v>
      </c>
      <c r="L176" s="2161">
        <v>0</v>
      </c>
      <c r="M176" s="4014"/>
      <c r="N176" s="4034"/>
      <c r="O176" s="2210">
        <v>0</v>
      </c>
      <c r="P176" s="2161">
        <v>0</v>
      </c>
      <c r="Q176" s="2210">
        <v>0</v>
      </c>
      <c r="R176" s="2161">
        <v>0</v>
      </c>
      <c r="S176" s="4012"/>
      <c r="T176" s="2698">
        <v>0</v>
      </c>
      <c r="U176" s="1485" t="str">
        <f t="shared" si="101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2"/>
        <v/>
      </c>
      <c r="CB176" s="3419" t="str">
        <f t="shared" si="103"/>
        <v/>
      </c>
      <c r="CC176" s="3419" t="str">
        <f t="shared" si="104"/>
        <v/>
      </c>
      <c r="CD176" s="3419" t="str">
        <f t="shared" si="105"/>
        <v/>
      </c>
      <c r="CH176" s="3420">
        <f t="shared" si="106"/>
        <v>0</v>
      </c>
      <c r="CI176" s="3420">
        <f t="shared" si="107"/>
        <v>0</v>
      </c>
      <c r="CJ176" s="3420">
        <f t="shared" si="108"/>
        <v>0</v>
      </c>
      <c r="CK176" s="3420">
        <f t="shared" si="109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77" t="s">
        <v>1474</v>
      </c>
      <c r="B177" s="4134" t="s">
        <v>1473</v>
      </c>
      <c r="C177" s="1536" t="s">
        <v>1472</v>
      </c>
      <c r="D177" s="2802">
        <f t="shared" si="116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>
        <v>0</v>
      </c>
      <c r="J177" s="164">
        <v>0</v>
      </c>
      <c r="K177" s="2696">
        <v>0</v>
      </c>
      <c r="L177" s="145">
        <v>0</v>
      </c>
      <c r="M177" s="2696">
        <v>0</v>
      </c>
      <c r="N177" s="3026">
        <v>0</v>
      </c>
      <c r="O177" s="164">
        <v>0</v>
      </c>
      <c r="P177" s="145">
        <v>0</v>
      </c>
      <c r="Q177" s="164">
        <v>0</v>
      </c>
      <c r="R177" s="145">
        <v>0</v>
      </c>
      <c r="S177" s="3024">
        <v>0</v>
      </c>
      <c r="T177" s="164">
        <v>0</v>
      </c>
      <c r="U177" s="1485" t="str">
        <f t="shared" si="101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2"/>
        <v/>
      </c>
      <c r="CB177" s="3419" t="str">
        <f t="shared" si="103"/>
        <v/>
      </c>
      <c r="CC177" s="3419" t="str">
        <f t="shared" si="104"/>
        <v/>
      </c>
      <c r="CD177" s="3419" t="str">
        <f t="shared" si="105"/>
        <v/>
      </c>
      <c r="CH177" s="3420">
        <f t="shared" si="106"/>
        <v>0</v>
      </c>
      <c r="CI177" s="3420">
        <f t="shared" si="107"/>
        <v>0</v>
      </c>
      <c r="CJ177" s="3420">
        <f t="shared" si="108"/>
        <v>0</v>
      </c>
      <c r="CK177" s="3420">
        <f t="shared" si="109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75"/>
      <c r="B178" s="4338"/>
      <c r="C178" s="1163" t="s">
        <v>1471</v>
      </c>
      <c r="D178" s="2770">
        <f t="shared" si="116"/>
        <v>0</v>
      </c>
      <c r="E178" s="2770">
        <f t="shared" ref="E178:F179" si="120">SUM(I178+K178+M178)</f>
        <v>0</v>
      </c>
      <c r="F178" s="2805">
        <f t="shared" si="120"/>
        <v>0</v>
      </c>
      <c r="G178" s="4027"/>
      <c r="H178" s="4028"/>
      <c r="I178" s="1576">
        <v>0</v>
      </c>
      <c r="J178" s="2206">
        <v>0</v>
      </c>
      <c r="K178" s="1576">
        <v>0</v>
      </c>
      <c r="L178" s="1315">
        <v>0</v>
      </c>
      <c r="M178" s="1576">
        <v>0</v>
      </c>
      <c r="N178" s="2828">
        <v>0</v>
      </c>
      <c r="O178" s="2206">
        <v>0</v>
      </c>
      <c r="P178" s="1315">
        <v>0</v>
      </c>
      <c r="Q178" s="2206">
        <v>0</v>
      </c>
      <c r="R178" s="1315">
        <v>0</v>
      </c>
      <c r="S178" s="2488">
        <v>0</v>
      </c>
      <c r="T178" s="2206">
        <v>0</v>
      </c>
      <c r="U178" s="1485" t="str">
        <f t="shared" si="101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2"/>
        <v/>
      </c>
      <c r="CB178" s="3419" t="str">
        <f t="shared" si="103"/>
        <v/>
      </c>
      <c r="CC178" s="3419" t="str">
        <f t="shared" si="104"/>
        <v/>
      </c>
      <c r="CD178" s="3419" t="str">
        <f t="shared" si="105"/>
        <v/>
      </c>
      <c r="CH178" s="3420">
        <f t="shared" si="106"/>
        <v>0</v>
      </c>
      <c r="CI178" s="3420">
        <f t="shared" si="107"/>
        <v>0</v>
      </c>
      <c r="CJ178" s="3420">
        <f t="shared" si="108"/>
        <v>0</v>
      </c>
      <c r="CK178" s="3420">
        <f t="shared" si="109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76"/>
      <c r="B179" s="4609"/>
      <c r="C179" s="1314" t="s">
        <v>1470</v>
      </c>
      <c r="D179" s="1308">
        <f t="shared" si="116"/>
        <v>0</v>
      </c>
      <c r="E179" s="1308">
        <f t="shared" si="120"/>
        <v>0</v>
      </c>
      <c r="F179" s="1307">
        <f t="shared" si="120"/>
        <v>0</v>
      </c>
      <c r="G179" s="4018"/>
      <c r="H179" s="4029"/>
      <c r="I179" s="140">
        <v>0</v>
      </c>
      <c r="J179" s="142">
        <v>0</v>
      </c>
      <c r="K179" s="140">
        <v>0</v>
      </c>
      <c r="L179" s="116">
        <v>0</v>
      </c>
      <c r="M179" s="186">
        <v>0</v>
      </c>
      <c r="N179" s="1313">
        <v>0</v>
      </c>
      <c r="O179" s="142">
        <v>0</v>
      </c>
      <c r="P179" s="142">
        <v>0</v>
      </c>
      <c r="Q179" s="142">
        <v>0</v>
      </c>
      <c r="R179" s="142">
        <v>0</v>
      </c>
      <c r="S179" s="2701">
        <v>0</v>
      </c>
      <c r="T179" s="2698">
        <v>0</v>
      </c>
      <c r="U179" s="1485" t="str">
        <f t="shared" si="101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2"/>
        <v/>
      </c>
      <c r="CB179" s="3419" t="str">
        <f t="shared" si="103"/>
        <v/>
      </c>
      <c r="CC179" s="3419" t="str">
        <f t="shared" si="104"/>
        <v/>
      </c>
      <c r="CD179" s="3419" t="str">
        <f t="shared" si="105"/>
        <v/>
      </c>
      <c r="CH179" s="3420">
        <f t="shared" si="106"/>
        <v>0</v>
      </c>
      <c r="CI179" s="3420">
        <f t="shared" si="107"/>
        <v>0</v>
      </c>
      <c r="CJ179" s="3420">
        <f t="shared" si="108"/>
        <v>0</v>
      </c>
      <c r="CK179" s="3420">
        <f t="shared" si="109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75" t="s">
        <v>1469</v>
      </c>
      <c r="B180" s="4134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>
        <v>0</v>
      </c>
      <c r="L180" s="1311">
        <v>0</v>
      </c>
      <c r="M180" s="1603">
        <v>0</v>
      </c>
      <c r="N180" s="1309">
        <v>0</v>
      </c>
      <c r="O180" s="4025"/>
      <c r="P180" s="2235">
        <v>0</v>
      </c>
      <c r="Q180" s="2235">
        <v>0</v>
      </c>
      <c r="R180" s="2235">
        <v>0</v>
      </c>
      <c r="S180" s="4035"/>
      <c r="T180" s="3022">
        <v>0</v>
      </c>
      <c r="U180" s="1485" t="str">
        <f t="shared" si="101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2"/>
        <v/>
      </c>
      <c r="CB180" s="3419" t="str">
        <f t="shared" si="103"/>
        <v/>
      </c>
      <c r="CC180" s="3419" t="str">
        <f t="shared" si="104"/>
        <v/>
      </c>
      <c r="CD180" s="3419" t="str">
        <f t="shared" si="105"/>
        <v/>
      </c>
      <c r="CH180" s="3420">
        <f t="shared" si="106"/>
        <v>0</v>
      </c>
      <c r="CI180" s="3420">
        <f t="shared" si="107"/>
        <v>0</v>
      </c>
      <c r="CJ180" s="3420">
        <f t="shared" si="108"/>
        <v>0</v>
      </c>
      <c r="CK180" s="3420">
        <f t="shared" si="109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76"/>
      <c r="B181" s="4609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>
        <v>0</v>
      </c>
      <c r="L181" s="116">
        <v>0</v>
      </c>
      <c r="M181" s="186">
        <v>0</v>
      </c>
      <c r="N181" s="232">
        <v>0</v>
      </c>
      <c r="O181" s="4030"/>
      <c r="P181" s="142">
        <v>0</v>
      </c>
      <c r="Q181" s="142">
        <v>0</v>
      </c>
      <c r="R181" s="142">
        <v>0</v>
      </c>
      <c r="S181" s="4036"/>
      <c r="T181" s="2698">
        <v>0</v>
      </c>
      <c r="U181" s="1485" t="str">
        <f t="shared" si="101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2"/>
        <v/>
      </c>
      <c r="CB181" s="3419" t="str">
        <f t="shared" si="103"/>
        <v/>
      </c>
      <c r="CC181" s="3419" t="str">
        <f t="shared" si="104"/>
        <v/>
      </c>
      <c r="CD181" s="3419" t="str">
        <f t="shared" si="105"/>
        <v/>
      </c>
      <c r="CH181" s="3420">
        <f t="shared" si="106"/>
        <v>0</v>
      </c>
      <c r="CI181" s="3420">
        <f t="shared" si="107"/>
        <v>0</v>
      </c>
      <c r="CJ181" s="3420">
        <f t="shared" si="108"/>
        <v>0</v>
      </c>
      <c r="CK181" s="3420">
        <f t="shared" si="109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804" t="s">
        <v>46</v>
      </c>
      <c r="B183" s="4805"/>
      <c r="C183" s="4806"/>
      <c r="D183" s="4145" t="s">
        <v>27</v>
      </c>
      <c r="E183" s="4146"/>
      <c r="F183" s="4147"/>
      <c r="G183" s="4809" t="s">
        <v>1440</v>
      </c>
      <c r="H183" s="4810"/>
      <c r="I183" s="4810"/>
      <c r="J183" s="4810"/>
      <c r="K183" s="4810"/>
      <c r="L183" s="4810"/>
      <c r="M183" s="4810"/>
      <c r="N183" s="4810"/>
      <c r="O183" s="4810"/>
      <c r="P183" s="4810"/>
      <c r="Q183" s="4810"/>
      <c r="R183" s="4810"/>
      <c r="S183" s="4810"/>
      <c r="T183" s="4810"/>
      <c r="U183" s="4810"/>
      <c r="V183" s="4810"/>
      <c r="W183" s="4810"/>
      <c r="X183" s="4810"/>
      <c r="Y183" s="4810"/>
      <c r="Z183" s="4810"/>
      <c r="AA183" s="4810"/>
      <c r="AB183" s="4872"/>
      <c r="AC183" s="4873" t="s">
        <v>1437</v>
      </c>
      <c r="AD183" s="4873" t="s">
        <v>49</v>
      </c>
      <c r="AE183" s="4873" t="s">
        <v>1464</v>
      </c>
      <c r="AF183" s="4873" t="s">
        <v>1463</v>
      </c>
      <c r="AG183" s="4873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330"/>
      <c r="B184" s="4280"/>
      <c r="C184" s="4754"/>
      <c r="D184" s="4148"/>
      <c r="E184" s="4178"/>
      <c r="F184" s="4135"/>
      <c r="G184" s="4878" t="s">
        <v>1461</v>
      </c>
      <c r="H184" s="4879"/>
      <c r="I184" s="4878" t="s">
        <v>1460</v>
      </c>
      <c r="J184" s="4879"/>
      <c r="K184" s="4809" t="s">
        <v>1459</v>
      </c>
      <c r="L184" s="4138"/>
      <c r="M184" s="4809" t="s">
        <v>1458</v>
      </c>
      <c r="N184" s="4138"/>
      <c r="O184" s="4809" t="s">
        <v>1457</v>
      </c>
      <c r="P184" s="4138"/>
      <c r="Q184" s="4809" t="s">
        <v>1456</v>
      </c>
      <c r="R184" s="4138"/>
      <c r="S184" s="4809" t="s">
        <v>1416</v>
      </c>
      <c r="T184" s="4138"/>
      <c r="U184" s="4809" t="s">
        <v>1455</v>
      </c>
      <c r="V184" s="4138"/>
      <c r="W184" s="4141" t="s">
        <v>1454</v>
      </c>
      <c r="X184" s="4140"/>
      <c r="Y184" s="4141" t="s">
        <v>1411</v>
      </c>
      <c r="Z184" s="4140"/>
      <c r="AA184" s="4141" t="s">
        <v>1410</v>
      </c>
      <c r="AB184" s="4871"/>
      <c r="AC184" s="4797"/>
      <c r="AD184" s="4797"/>
      <c r="AE184" s="4797"/>
      <c r="AF184" s="4797"/>
      <c r="AG184" s="4797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3"/>
      <c r="B185" s="4755"/>
      <c r="C185" s="4756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827"/>
      <c r="AD185" s="4827"/>
      <c r="AE185" s="4827"/>
      <c r="AF185" s="4827"/>
      <c r="AG185" s="4827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831" t="s">
        <v>1453</v>
      </c>
      <c r="B186" s="4880"/>
      <c r="C186" s="4833"/>
      <c r="D186" s="3962">
        <f>SUM(E186+F186)</f>
        <v>0</v>
      </c>
      <c r="E186" s="3963">
        <f t="shared" ref="E186:F189" si="121">+K186+M186+O186+Q186+S186</f>
        <v>0</v>
      </c>
      <c r="F186" s="3964">
        <f t="shared" si="121"/>
        <v>0</v>
      </c>
      <c r="G186" s="2804"/>
      <c r="H186" s="2827"/>
      <c r="I186" s="2804"/>
      <c r="J186" s="2827"/>
      <c r="K186" s="2236">
        <v>0</v>
      </c>
      <c r="L186" s="2235">
        <v>0</v>
      </c>
      <c r="M186" s="2236">
        <v>0</v>
      </c>
      <c r="N186" s="2235">
        <v>0</v>
      </c>
      <c r="O186" s="2236">
        <v>0</v>
      </c>
      <c r="P186" s="2235">
        <v>0</v>
      </c>
      <c r="Q186" s="2236">
        <v>0</v>
      </c>
      <c r="R186" s="2235">
        <v>0</v>
      </c>
      <c r="S186" s="2236">
        <v>0</v>
      </c>
      <c r="T186" s="2235">
        <v>0</v>
      </c>
      <c r="U186" s="2804"/>
      <c r="V186" s="2827"/>
      <c r="W186" s="2804"/>
      <c r="X186" s="2827"/>
      <c r="Y186" s="2804"/>
      <c r="Z186" s="2827"/>
      <c r="AA186" s="2804"/>
      <c r="AB186" s="1302"/>
      <c r="AC186" s="2235">
        <v>0</v>
      </c>
      <c r="AD186" s="3971">
        <f>SUM(AE186:AG186)</f>
        <v>0</v>
      </c>
      <c r="AE186" s="2235">
        <v>0</v>
      </c>
      <c r="AF186" s="2235">
        <v>0</v>
      </c>
      <c r="AG186" s="2235">
        <v>0</v>
      </c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2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41" t="s">
        <v>1452</v>
      </c>
      <c r="B187" s="4744"/>
      <c r="C187" s="4742"/>
      <c r="D187" s="3965">
        <f t="shared" ref="D187:D189" si="123">SUM(E187+F187)</f>
        <v>0</v>
      </c>
      <c r="E187" s="3966">
        <f>+K187+M187+O187+Q187+S187</f>
        <v>0</v>
      </c>
      <c r="F187" s="3967">
        <f t="shared" si="121"/>
        <v>0</v>
      </c>
      <c r="G187" s="2826"/>
      <c r="H187" s="789"/>
      <c r="I187" s="2826"/>
      <c r="J187" s="789"/>
      <c r="K187" s="2696">
        <v>0</v>
      </c>
      <c r="L187" s="164">
        <v>0</v>
      </c>
      <c r="M187" s="2696">
        <v>0</v>
      </c>
      <c r="N187" s="164">
        <v>0</v>
      </c>
      <c r="O187" s="2696">
        <v>0</v>
      </c>
      <c r="P187" s="164">
        <v>0</v>
      </c>
      <c r="Q187" s="2696">
        <v>0</v>
      </c>
      <c r="R187" s="164">
        <v>0</v>
      </c>
      <c r="S187" s="2696">
        <v>0</v>
      </c>
      <c r="T187" s="164">
        <v>0</v>
      </c>
      <c r="U187" s="2183"/>
      <c r="V187" s="2341"/>
      <c r="W187" s="2826"/>
      <c r="X187" s="789"/>
      <c r="Y187" s="2183"/>
      <c r="Z187" s="2341"/>
      <c r="AA187" s="2183"/>
      <c r="AB187" s="2197"/>
      <c r="AC187" s="164">
        <v>0</v>
      </c>
      <c r="AD187" s="3972">
        <f t="shared" ref="AD187:AD190" si="124">SUM(AE187:AG187)</f>
        <v>0</v>
      </c>
      <c r="AE187" s="164">
        <v>0</v>
      </c>
      <c r="AF187" s="164">
        <v>0</v>
      </c>
      <c r="AG187" s="164">
        <v>0</v>
      </c>
      <c r="AH187" s="2272" t="str">
        <f t="shared" ref="AH187:AH190" si="125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6">IF(D187&lt;AD187,1,0)</f>
        <v>0</v>
      </c>
      <c r="CM187" s="3412"/>
      <c r="CN187" s="3412"/>
    </row>
    <row r="188" spans="1:100" ht="16.350000000000001" customHeight="1" x14ac:dyDescent="0.2">
      <c r="A188" s="4883" t="s">
        <v>1451</v>
      </c>
      <c r="B188" s="4884"/>
      <c r="C188" s="4885"/>
      <c r="D188" s="3968">
        <f t="shared" si="123"/>
        <v>0</v>
      </c>
      <c r="E188" s="3966">
        <f t="shared" si="121"/>
        <v>0</v>
      </c>
      <c r="F188" s="3969">
        <f t="shared" si="121"/>
        <v>0</v>
      </c>
      <c r="G188" s="2826"/>
      <c r="H188" s="789"/>
      <c r="I188" s="2826"/>
      <c r="J188" s="789"/>
      <c r="K188" s="2696">
        <v>0</v>
      </c>
      <c r="L188" s="164">
        <v>0</v>
      </c>
      <c r="M188" s="2696">
        <v>0</v>
      </c>
      <c r="N188" s="164">
        <v>0</v>
      </c>
      <c r="O188" s="2696">
        <v>0</v>
      </c>
      <c r="P188" s="164">
        <v>0</v>
      </c>
      <c r="Q188" s="2696">
        <v>0</v>
      </c>
      <c r="R188" s="164">
        <v>0</v>
      </c>
      <c r="S188" s="2696">
        <v>0</v>
      </c>
      <c r="T188" s="164">
        <v>0</v>
      </c>
      <c r="U188" s="2183"/>
      <c r="V188" s="2341"/>
      <c r="W188" s="2826"/>
      <c r="X188" s="789"/>
      <c r="Y188" s="2183"/>
      <c r="Z188" s="2341"/>
      <c r="AA188" s="2183"/>
      <c r="AB188" s="2197"/>
      <c r="AC188" s="164">
        <v>0</v>
      </c>
      <c r="AD188" s="3972">
        <f t="shared" si="124"/>
        <v>0</v>
      </c>
      <c r="AE188" s="164">
        <v>0</v>
      </c>
      <c r="AF188" s="164">
        <v>0</v>
      </c>
      <c r="AG188" s="164">
        <v>0</v>
      </c>
      <c r="AH188" s="2272" t="str">
        <f t="shared" si="125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6"/>
        <v>0</v>
      </c>
      <c r="CM188" s="3412"/>
      <c r="CN188" s="3412"/>
    </row>
    <row r="189" spans="1:100" ht="16.350000000000001" customHeight="1" x14ac:dyDescent="0.2">
      <c r="A189" s="4741" t="s">
        <v>1450</v>
      </c>
      <c r="B189" s="4744"/>
      <c r="C189" s="4742"/>
      <c r="D189" s="3968">
        <f t="shared" si="123"/>
        <v>0</v>
      </c>
      <c r="E189" s="3966">
        <f t="shared" si="121"/>
        <v>0</v>
      </c>
      <c r="F189" s="3970">
        <f>+L189+N189+P189+R189+T189</f>
        <v>0</v>
      </c>
      <c r="G189" s="2183"/>
      <c r="H189" s="2341"/>
      <c r="I189" s="2183"/>
      <c r="J189" s="2341"/>
      <c r="K189" s="2151">
        <v>0</v>
      </c>
      <c r="L189" s="2152">
        <v>0</v>
      </c>
      <c r="M189" s="2151">
        <v>0</v>
      </c>
      <c r="N189" s="2152">
        <v>0</v>
      </c>
      <c r="O189" s="2151">
        <v>0</v>
      </c>
      <c r="P189" s="2152">
        <v>0</v>
      </c>
      <c r="Q189" s="2151">
        <v>0</v>
      </c>
      <c r="R189" s="2152">
        <v>0</v>
      </c>
      <c r="S189" s="2151">
        <v>0</v>
      </c>
      <c r="T189" s="2152">
        <v>0</v>
      </c>
      <c r="U189" s="2183"/>
      <c r="V189" s="2341"/>
      <c r="W189" s="2183"/>
      <c r="X189" s="2341"/>
      <c r="Y189" s="2183"/>
      <c r="Z189" s="2341"/>
      <c r="AA189" s="2183"/>
      <c r="AB189" s="2197"/>
      <c r="AC189" s="2152">
        <v>0</v>
      </c>
      <c r="AD189" s="3972">
        <f t="shared" si="124"/>
        <v>0</v>
      </c>
      <c r="AE189" s="2152">
        <v>0</v>
      </c>
      <c r="AF189" s="2152">
        <v>0</v>
      </c>
      <c r="AG189" s="2152">
        <v>0</v>
      </c>
      <c r="AH189" s="2272" t="str">
        <f t="shared" si="125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6"/>
        <v>0</v>
      </c>
      <c r="CM189" s="3412"/>
      <c r="CN189" s="3412"/>
    </row>
    <row r="190" spans="1:100" ht="16.350000000000001" customHeight="1" x14ac:dyDescent="0.2">
      <c r="A190" s="4741" t="s">
        <v>1449</v>
      </c>
      <c r="B190" s="4744"/>
      <c r="C190" s="4742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4"/>
        <v>0</v>
      </c>
      <c r="AE190" s="142">
        <v>0</v>
      </c>
      <c r="AF190" s="142">
        <v>0</v>
      </c>
      <c r="AG190" s="142">
        <v>0</v>
      </c>
      <c r="AH190" s="2272" t="str">
        <f t="shared" si="125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804" t="s">
        <v>46</v>
      </c>
      <c r="B192" s="4805"/>
      <c r="C192" s="4806"/>
      <c r="D192" s="4145" t="s">
        <v>27</v>
      </c>
      <c r="E192" s="4146"/>
      <c r="F192" s="4881"/>
      <c r="G192" s="4137" t="s">
        <v>1440</v>
      </c>
      <c r="H192" s="4810"/>
      <c r="I192" s="4810"/>
      <c r="J192" s="4138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330"/>
      <c r="B193" s="4280"/>
      <c r="C193" s="4754"/>
      <c r="D193" s="4816"/>
      <c r="E193" s="4333"/>
      <c r="F193" s="4882"/>
      <c r="G193" s="4147" t="s">
        <v>1417</v>
      </c>
      <c r="H193" s="4134" t="s">
        <v>1447</v>
      </c>
      <c r="I193" s="4134" t="s">
        <v>54</v>
      </c>
      <c r="J193" s="413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3"/>
      <c r="B194" s="4755"/>
      <c r="C194" s="4756"/>
      <c r="D194" s="3214" t="s">
        <v>47</v>
      </c>
      <c r="E194" s="2799" t="s">
        <v>20</v>
      </c>
      <c r="F194" s="3009" t="s">
        <v>21</v>
      </c>
      <c r="G194" s="4136"/>
      <c r="H194" s="4609"/>
      <c r="I194" s="4609"/>
      <c r="J194" s="4609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895" t="s">
        <v>1446</v>
      </c>
      <c r="B195" s="4896"/>
      <c r="C195" s="4897"/>
      <c r="D195" s="3010">
        <f>SUM(G195:J195)</f>
        <v>0</v>
      </c>
      <c r="E195" s="3011">
        <v>0</v>
      </c>
      <c r="F195" s="3012">
        <v>0</v>
      </c>
      <c r="G195" s="3008">
        <v>0</v>
      </c>
      <c r="H195" s="2236">
        <v>0</v>
      </c>
      <c r="I195" s="2236">
        <v>0</v>
      </c>
      <c r="J195" s="2768">
        <v>0</v>
      </c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811" t="s">
        <v>1445</v>
      </c>
      <c r="B196" s="4812"/>
      <c r="C196" s="4813"/>
      <c r="D196" s="3013">
        <f>SUM(G196:J196)</f>
        <v>0</v>
      </c>
      <c r="E196" s="2600">
        <v>0</v>
      </c>
      <c r="F196" s="3014">
        <v>0</v>
      </c>
      <c r="G196" s="208">
        <v>0</v>
      </c>
      <c r="H196" s="1576">
        <v>0</v>
      </c>
      <c r="I196" s="1576">
        <v>0</v>
      </c>
      <c r="J196" s="2488">
        <v>0</v>
      </c>
      <c r="K196" s="2272" t="str">
        <f t="shared" ref="K196:K198" si="127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8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45" t="s">
        <v>1444</v>
      </c>
      <c r="B197" s="4746"/>
      <c r="C197" s="4901"/>
      <c r="D197" s="3015">
        <f>SUM(G197:J197)</f>
        <v>0</v>
      </c>
      <c r="E197" s="2355">
        <v>0</v>
      </c>
      <c r="F197" s="3014">
        <v>0</v>
      </c>
      <c r="G197" s="128">
        <v>0</v>
      </c>
      <c r="H197" s="2777">
        <v>0</v>
      </c>
      <c r="I197" s="2777">
        <v>0</v>
      </c>
      <c r="J197" s="110">
        <v>0</v>
      </c>
      <c r="K197" s="2272" t="str">
        <f t="shared" si="127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8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304" t="s">
        <v>1443</v>
      </c>
      <c r="B198" s="4304"/>
      <c r="C198" s="4305"/>
      <c r="D198" s="2564">
        <f>SUM(G198:J198)</f>
        <v>0</v>
      </c>
      <c r="E198" s="2701">
        <v>0</v>
      </c>
      <c r="F198" s="2898">
        <v>0</v>
      </c>
      <c r="G198" s="117">
        <v>0</v>
      </c>
      <c r="H198" s="140">
        <v>0</v>
      </c>
      <c r="I198" s="140">
        <v>0</v>
      </c>
      <c r="J198" s="98">
        <v>0</v>
      </c>
      <c r="K198" s="2272" t="str">
        <f t="shared" si="127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8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898" t="s">
        <v>1442</v>
      </c>
      <c r="B200" s="4899"/>
      <c r="C200" s="4873"/>
      <c r="D200" s="4145" t="s">
        <v>1441</v>
      </c>
      <c r="E200" s="4146"/>
      <c r="F200" s="4147"/>
      <c r="G200" s="4809" t="s">
        <v>1440</v>
      </c>
      <c r="H200" s="4810"/>
      <c r="I200" s="4810"/>
      <c r="J200" s="4810"/>
      <c r="K200" s="4810"/>
      <c r="L200" s="4810"/>
      <c r="M200" s="4810"/>
      <c r="N200" s="4810"/>
      <c r="O200" s="4810"/>
      <c r="P200" s="4810"/>
      <c r="Q200" s="4810"/>
      <c r="R200" s="4810"/>
      <c r="S200" s="4810"/>
      <c r="T200" s="4810"/>
      <c r="U200" s="4810"/>
      <c r="V200" s="4872"/>
      <c r="W200" s="4889" t="s">
        <v>72</v>
      </c>
      <c r="X200" s="4458" t="s">
        <v>1418</v>
      </c>
      <c r="Y200" s="4893" t="s">
        <v>1439</v>
      </c>
      <c r="Z200" s="4894"/>
      <c r="AA200" s="4147" t="s">
        <v>1133</v>
      </c>
      <c r="AB200" s="4821" t="s">
        <v>1438</v>
      </c>
      <c r="AC200" s="4824" t="s">
        <v>1437</v>
      </c>
      <c r="AD200" s="4824" t="s">
        <v>1436</v>
      </c>
      <c r="AE200" s="4814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95"/>
      <c r="B201" s="4796"/>
      <c r="C201" s="4797"/>
      <c r="D201" s="4816"/>
      <c r="E201" s="4333"/>
      <c r="F201" s="4136"/>
      <c r="G201" s="4809" t="s">
        <v>1417</v>
      </c>
      <c r="H201" s="4138"/>
      <c r="I201" s="4809" t="s">
        <v>1416</v>
      </c>
      <c r="J201" s="4138"/>
      <c r="K201" s="4810" t="s">
        <v>1415</v>
      </c>
      <c r="L201" s="4138"/>
      <c r="M201" s="4809" t="s">
        <v>1414</v>
      </c>
      <c r="N201" s="4138"/>
      <c r="O201" s="4810" t="s">
        <v>1413</v>
      </c>
      <c r="P201" s="4138"/>
      <c r="Q201" s="4810" t="s">
        <v>54</v>
      </c>
      <c r="R201" s="4138"/>
      <c r="S201" s="4886" t="s">
        <v>1411</v>
      </c>
      <c r="T201" s="4140"/>
      <c r="U201" s="4886" t="s">
        <v>1410</v>
      </c>
      <c r="V201" s="4871"/>
      <c r="W201" s="4890"/>
      <c r="X201" s="4892"/>
      <c r="Y201" s="4458" t="s">
        <v>1435</v>
      </c>
      <c r="Z201" s="4887" t="s">
        <v>1434</v>
      </c>
      <c r="AA201" s="4135"/>
      <c r="AB201" s="4822"/>
      <c r="AC201" s="4824"/>
      <c r="AD201" s="4824"/>
      <c r="AE201" s="4814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826"/>
      <c r="B202" s="4900"/>
      <c r="C202" s="4827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891"/>
      <c r="X202" s="4460"/>
      <c r="Y202" s="4460"/>
      <c r="Z202" s="4888"/>
      <c r="AA202" s="4136"/>
      <c r="AB202" s="4823"/>
      <c r="AC202" s="4824"/>
      <c r="AD202" s="4824"/>
      <c r="AE202" s="4814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73" t="s">
        <v>1404</v>
      </c>
      <c r="B203" s="4903" t="s">
        <v>1433</v>
      </c>
      <c r="C203" s="4904"/>
      <c r="D203" s="2842">
        <f t="shared" ref="D203:D245" si="129">SUM(E203+F203)</f>
        <v>0</v>
      </c>
      <c r="E203" s="1291">
        <f t="shared" ref="E203:E219" si="130">SUM(G203+I203+K203+M203+O203+Q203+S203+U203)</f>
        <v>0</v>
      </c>
      <c r="F203" s="2843">
        <f t="shared" ref="F203:F219" si="131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2">IF(CJ203=1,"* La consulta pertinente según condición clínica NO DEBE ser mayor al Total registrado. ","")</f>
        <v/>
      </c>
      <c r="CD203" s="3419" t="str">
        <f t="shared" ref="CD203:CD229" si="133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4">IF(D205&lt;Z205,1,0)</f>
        <v>0</v>
      </c>
      <c r="CK203" s="3420">
        <f t="shared" ref="CK203:CK229" si="135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6">IF(AND($D203&lt;&gt;0,AD203=""),1,IF($D203&lt;AD203,1,0))</f>
        <v>0</v>
      </c>
      <c r="CN203" s="3420">
        <f t="shared" si="136"/>
        <v>0</v>
      </c>
    </row>
    <row r="204" spans="1:98" ht="16.350000000000001" customHeight="1" x14ac:dyDescent="0.2">
      <c r="A204" s="4902"/>
      <c r="B204" s="4563" t="s">
        <v>1432</v>
      </c>
      <c r="C204" s="4564"/>
      <c r="D204" s="2849">
        <f t="shared" si="129"/>
        <v>0</v>
      </c>
      <c r="E204" s="2850">
        <f t="shared" si="130"/>
        <v>0</v>
      </c>
      <c r="F204" s="1290">
        <f t="shared" si="131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7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8">IF(CH204=1,"* El número de pacientes de 60 años NO DEBE Ser mayor a lo registrado en el grupo Etario 20-64 años. ","")</f>
        <v/>
      </c>
      <c r="CB204" s="3419" t="str">
        <f t="shared" ref="CB204:CB267" si="139">IF(CI204=1,"* La consulta pertinente según Protocolo de Referencia NO DEBE ser mayor al Total registrado. ","")</f>
        <v/>
      </c>
      <c r="CC204" s="3419" t="str">
        <f t="shared" si="132"/>
        <v/>
      </c>
      <c r="CD204" s="3419" t="str">
        <f t="shared" si="133"/>
        <v/>
      </c>
      <c r="CE204" s="3419" t="str">
        <f t="shared" ref="CE204:CE267" si="140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1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2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3">IF((S204+T204)&lt;X204,1,0)</f>
        <v>0</v>
      </c>
      <c r="CI204" s="3420">
        <f t="shared" ref="CI204:CI267" si="144">IF(D204&lt;Y204,1,0)</f>
        <v>0</v>
      </c>
      <c r="CJ204" s="3420">
        <f t="shared" si="134"/>
        <v>0</v>
      </c>
      <c r="CK204" s="3420">
        <f t="shared" si="135"/>
        <v>0</v>
      </c>
      <c r="CL204" s="3420">
        <f t="shared" ref="CL204:CN267" si="145">IF(AND($D204&lt;&gt;0,AC204=""),1,IF($D204&lt;AC204,1,0))</f>
        <v>0</v>
      </c>
      <c r="CM204" s="3420">
        <f t="shared" si="136"/>
        <v>0</v>
      </c>
      <c r="CN204" s="3420">
        <f t="shared" si="136"/>
        <v>0</v>
      </c>
    </row>
    <row r="205" spans="1:98" ht="16.350000000000001" customHeight="1" x14ac:dyDescent="0.2">
      <c r="A205" s="4338" t="s">
        <v>1431</v>
      </c>
      <c r="B205" s="4750" t="s">
        <v>1425</v>
      </c>
      <c r="C205" s="4750"/>
      <c r="D205" s="2833">
        <f t="shared" si="129"/>
        <v>0</v>
      </c>
      <c r="E205" s="355">
        <f t="shared" si="130"/>
        <v>0</v>
      </c>
      <c r="F205" s="2855">
        <f t="shared" si="131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7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8"/>
        <v/>
      </c>
      <c r="CB205" s="3419" t="str">
        <f t="shared" si="139"/>
        <v/>
      </c>
      <c r="CC205" s="3419" t="str">
        <f t="shared" si="132"/>
        <v/>
      </c>
      <c r="CD205" s="3419" t="str">
        <f t="shared" si="133"/>
        <v/>
      </c>
      <c r="CE205" s="3419" t="str">
        <f t="shared" si="140"/>
        <v/>
      </c>
      <c r="CF205" s="3419" t="str">
        <f t="shared" si="141"/>
        <v/>
      </c>
      <c r="CG205" s="3419" t="str">
        <f t="shared" si="142"/>
        <v/>
      </c>
      <c r="CH205" s="3420">
        <f t="shared" si="143"/>
        <v>0</v>
      </c>
      <c r="CI205" s="3420">
        <f t="shared" si="144"/>
        <v>0</v>
      </c>
      <c r="CJ205" s="3420">
        <f t="shared" si="134"/>
        <v>0</v>
      </c>
      <c r="CK205" s="3420">
        <f t="shared" si="135"/>
        <v>0</v>
      </c>
      <c r="CL205" s="3420">
        <f t="shared" si="145"/>
        <v>0</v>
      </c>
      <c r="CM205" s="3420">
        <f t="shared" si="136"/>
        <v>0</v>
      </c>
      <c r="CN205" s="3420">
        <f t="shared" si="136"/>
        <v>0</v>
      </c>
    </row>
    <row r="206" spans="1:98" ht="16.350000000000001" customHeight="1" x14ac:dyDescent="0.2">
      <c r="A206" s="4338"/>
      <c r="B206" s="4749" t="s">
        <v>1424</v>
      </c>
      <c r="C206" s="4749"/>
      <c r="D206" s="2860">
        <f t="shared" si="129"/>
        <v>0</v>
      </c>
      <c r="E206" s="2861">
        <f t="shared" si="130"/>
        <v>0</v>
      </c>
      <c r="F206" s="2862">
        <f t="shared" si="131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7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8"/>
        <v/>
      </c>
      <c r="CB206" s="3419" t="str">
        <f t="shared" si="139"/>
        <v/>
      </c>
      <c r="CC206" s="3419" t="str">
        <f t="shared" si="132"/>
        <v/>
      </c>
      <c r="CD206" s="3419" t="str">
        <f t="shared" si="133"/>
        <v/>
      </c>
      <c r="CE206" s="3419" t="str">
        <f t="shared" si="140"/>
        <v/>
      </c>
      <c r="CF206" s="3419" t="str">
        <f t="shared" si="141"/>
        <v/>
      </c>
      <c r="CG206" s="3419" t="str">
        <f t="shared" si="142"/>
        <v/>
      </c>
      <c r="CH206" s="3420">
        <f t="shared" si="143"/>
        <v>0</v>
      </c>
      <c r="CI206" s="3420">
        <f t="shared" si="144"/>
        <v>0</v>
      </c>
      <c r="CJ206" s="3420">
        <f t="shared" si="134"/>
        <v>0</v>
      </c>
      <c r="CK206" s="3420">
        <f t="shared" si="135"/>
        <v>0</v>
      </c>
      <c r="CL206" s="3420">
        <f t="shared" si="145"/>
        <v>0</v>
      </c>
      <c r="CM206" s="3420">
        <f t="shared" si="136"/>
        <v>0</v>
      </c>
      <c r="CN206" s="3420">
        <f t="shared" si="136"/>
        <v>0</v>
      </c>
    </row>
    <row r="207" spans="1:98" ht="16.350000000000001" customHeight="1" x14ac:dyDescent="0.2">
      <c r="A207" s="4338"/>
      <c r="B207" s="4749" t="s">
        <v>1423</v>
      </c>
      <c r="C207" s="4749"/>
      <c r="D207" s="2860">
        <f t="shared" si="129"/>
        <v>0</v>
      </c>
      <c r="E207" s="2861">
        <f t="shared" si="130"/>
        <v>0</v>
      </c>
      <c r="F207" s="2862">
        <f t="shared" si="131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7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8"/>
        <v/>
      </c>
      <c r="CB207" s="3419" t="str">
        <f t="shared" si="139"/>
        <v/>
      </c>
      <c r="CC207" s="3419" t="str">
        <f t="shared" si="132"/>
        <v/>
      </c>
      <c r="CD207" s="3419" t="str">
        <f t="shared" si="133"/>
        <v/>
      </c>
      <c r="CE207" s="3419" t="str">
        <f t="shared" si="140"/>
        <v/>
      </c>
      <c r="CF207" s="3419" t="str">
        <f t="shared" si="141"/>
        <v/>
      </c>
      <c r="CG207" s="3419" t="str">
        <f t="shared" si="142"/>
        <v/>
      </c>
      <c r="CH207" s="3420">
        <f t="shared" si="143"/>
        <v>0</v>
      </c>
      <c r="CI207" s="3420">
        <f t="shared" si="144"/>
        <v>0</v>
      </c>
      <c r="CJ207" s="3420">
        <f t="shared" si="134"/>
        <v>0</v>
      </c>
      <c r="CK207" s="3420">
        <f t="shared" si="135"/>
        <v>0</v>
      </c>
      <c r="CL207" s="3420">
        <f t="shared" si="145"/>
        <v>0</v>
      </c>
      <c r="CM207" s="3420">
        <f t="shared" si="136"/>
        <v>0</v>
      </c>
      <c r="CN207" s="3420">
        <f t="shared" si="136"/>
        <v>0</v>
      </c>
    </row>
    <row r="208" spans="1:98" ht="16.350000000000001" customHeight="1" x14ac:dyDescent="0.2">
      <c r="A208" s="4338"/>
      <c r="B208" s="4751" t="s">
        <v>1422</v>
      </c>
      <c r="C208" s="4752"/>
      <c r="D208" s="2860">
        <f t="shared" si="129"/>
        <v>0</v>
      </c>
      <c r="E208" s="2861">
        <f t="shared" si="130"/>
        <v>0</v>
      </c>
      <c r="F208" s="2862">
        <f t="shared" si="131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7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8"/>
        <v/>
      </c>
      <c r="CB208" s="3419" t="str">
        <f t="shared" si="139"/>
        <v/>
      </c>
      <c r="CC208" s="3419" t="str">
        <f t="shared" si="132"/>
        <v/>
      </c>
      <c r="CD208" s="3419" t="str">
        <f t="shared" si="133"/>
        <v/>
      </c>
      <c r="CE208" s="3419" t="str">
        <f t="shared" si="140"/>
        <v/>
      </c>
      <c r="CF208" s="3419" t="str">
        <f t="shared" si="141"/>
        <v/>
      </c>
      <c r="CG208" s="3419" t="str">
        <f t="shared" si="142"/>
        <v/>
      </c>
      <c r="CH208" s="3420">
        <f t="shared" si="143"/>
        <v>0</v>
      </c>
      <c r="CI208" s="3420">
        <f t="shared" si="144"/>
        <v>0</v>
      </c>
      <c r="CJ208" s="3420">
        <f t="shared" si="134"/>
        <v>0</v>
      </c>
      <c r="CK208" s="3420">
        <f t="shared" si="135"/>
        <v>0</v>
      </c>
      <c r="CL208" s="3420">
        <f t="shared" si="145"/>
        <v>0</v>
      </c>
      <c r="CM208" s="3420">
        <f t="shared" si="136"/>
        <v>0</v>
      </c>
      <c r="CN208" s="3420">
        <f t="shared" si="136"/>
        <v>0</v>
      </c>
    </row>
    <row r="209" spans="1:92" ht="16.350000000000001" customHeight="1" x14ac:dyDescent="0.2">
      <c r="A209" s="4609"/>
      <c r="B209" s="4770" t="s">
        <v>1421</v>
      </c>
      <c r="C209" s="4770"/>
      <c r="D209" s="2870">
        <f t="shared" si="129"/>
        <v>0</v>
      </c>
      <c r="E209" s="2871">
        <f t="shared" si="130"/>
        <v>0</v>
      </c>
      <c r="F209" s="1276">
        <f t="shared" si="131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7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8"/>
        <v/>
      </c>
      <c r="CB209" s="3419" t="str">
        <f t="shared" si="139"/>
        <v/>
      </c>
      <c r="CC209" s="3419" t="str">
        <f t="shared" si="132"/>
        <v/>
      </c>
      <c r="CD209" s="3419" t="str">
        <f t="shared" si="133"/>
        <v/>
      </c>
      <c r="CE209" s="3419" t="str">
        <f t="shared" si="140"/>
        <v/>
      </c>
      <c r="CF209" s="3419" t="str">
        <f t="shared" si="141"/>
        <v/>
      </c>
      <c r="CG209" s="3419" t="str">
        <f t="shared" si="142"/>
        <v/>
      </c>
      <c r="CH209" s="3420">
        <f t="shared" si="143"/>
        <v>0</v>
      </c>
      <c r="CI209" s="3420">
        <f t="shared" si="144"/>
        <v>0</v>
      </c>
      <c r="CJ209" s="3420">
        <f t="shared" si="134"/>
        <v>0</v>
      </c>
      <c r="CK209" s="3420">
        <f t="shared" si="135"/>
        <v>0</v>
      </c>
      <c r="CL209" s="3420">
        <f t="shared" si="145"/>
        <v>0</v>
      </c>
      <c r="CM209" s="3420">
        <f t="shared" si="136"/>
        <v>0</v>
      </c>
      <c r="CN209" s="3420">
        <f t="shared" si="136"/>
        <v>0</v>
      </c>
    </row>
    <row r="210" spans="1:92" ht="16.350000000000001" customHeight="1" x14ac:dyDescent="0.2">
      <c r="A210" s="4134" t="s">
        <v>1383</v>
      </c>
      <c r="B210" s="4750" t="s">
        <v>1425</v>
      </c>
      <c r="C210" s="4750"/>
      <c r="D210" s="2832">
        <f t="shared" si="129"/>
        <v>0</v>
      </c>
      <c r="E210" s="1285">
        <f>SUM(G210+I210+K210+M210+O210+Q210+S210+U210)</f>
        <v>0</v>
      </c>
      <c r="F210" s="2872">
        <f t="shared" si="131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7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8"/>
        <v/>
      </c>
      <c r="CB210" s="3419" t="str">
        <f t="shared" si="139"/>
        <v/>
      </c>
      <c r="CC210" s="3419" t="str">
        <f t="shared" si="132"/>
        <v/>
      </c>
      <c r="CD210" s="3419" t="str">
        <f t="shared" si="133"/>
        <v/>
      </c>
      <c r="CE210" s="3419" t="str">
        <f t="shared" si="140"/>
        <v/>
      </c>
      <c r="CF210" s="3419" t="str">
        <f t="shared" si="141"/>
        <v/>
      </c>
      <c r="CG210" s="3419" t="str">
        <f t="shared" si="142"/>
        <v/>
      </c>
      <c r="CH210" s="3420">
        <f t="shared" si="143"/>
        <v>0</v>
      </c>
      <c r="CI210" s="3420">
        <f t="shared" si="144"/>
        <v>0</v>
      </c>
      <c r="CJ210" s="3420">
        <f t="shared" si="134"/>
        <v>0</v>
      </c>
      <c r="CK210" s="3420">
        <f t="shared" si="135"/>
        <v>0</v>
      </c>
      <c r="CL210" s="3420">
        <f t="shared" si="145"/>
        <v>0</v>
      </c>
      <c r="CM210" s="3420">
        <f t="shared" si="136"/>
        <v>0</v>
      </c>
      <c r="CN210" s="3420">
        <f t="shared" si="136"/>
        <v>0</v>
      </c>
    </row>
    <row r="211" spans="1:92" ht="16.350000000000001" customHeight="1" x14ac:dyDescent="0.2">
      <c r="A211" s="4338"/>
      <c r="B211" s="4749" t="s">
        <v>1424</v>
      </c>
      <c r="C211" s="4749"/>
      <c r="D211" s="2860">
        <f t="shared" si="129"/>
        <v>0</v>
      </c>
      <c r="E211" s="2861">
        <f t="shared" si="130"/>
        <v>0</v>
      </c>
      <c r="F211" s="2862">
        <f t="shared" si="131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7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8"/>
        <v/>
      </c>
      <c r="CB211" s="3419" t="str">
        <f t="shared" si="139"/>
        <v/>
      </c>
      <c r="CC211" s="3419" t="str">
        <f t="shared" si="132"/>
        <v/>
      </c>
      <c r="CD211" s="3419" t="str">
        <f t="shared" si="133"/>
        <v/>
      </c>
      <c r="CE211" s="3419" t="str">
        <f t="shared" si="140"/>
        <v/>
      </c>
      <c r="CF211" s="3419" t="str">
        <f t="shared" si="141"/>
        <v/>
      </c>
      <c r="CG211" s="3419" t="str">
        <f t="shared" si="142"/>
        <v/>
      </c>
      <c r="CH211" s="3420">
        <f t="shared" si="143"/>
        <v>0</v>
      </c>
      <c r="CI211" s="3420">
        <f t="shared" si="144"/>
        <v>0</v>
      </c>
      <c r="CJ211" s="3420">
        <f t="shared" si="134"/>
        <v>0</v>
      </c>
      <c r="CK211" s="3420">
        <f t="shared" si="135"/>
        <v>0</v>
      </c>
      <c r="CL211" s="3420">
        <f t="shared" si="145"/>
        <v>0</v>
      </c>
      <c r="CM211" s="3420">
        <f t="shared" si="136"/>
        <v>0</v>
      </c>
      <c r="CN211" s="3420">
        <f t="shared" si="136"/>
        <v>0</v>
      </c>
    </row>
    <row r="212" spans="1:92" ht="16.350000000000001" customHeight="1" x14ac:dyDescent="0.2">
      <c r="A212" s="4338"/>
      <c r="B212" s="4749" t="s">
        <v>1423</v>
      </c>
      <c r="C212" s="4749"/>
      <c r="D212" s="2860">
        <f t="shared" si="129"/>
        <v>0</v>
      </c>
      <c r="E212" s="2861">
        <f t="shared" si="130"/>
        <v>0</v>
      </c>
      <c r="F212" s="2862">
        <f t="shared" si="131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7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8"/>
        <v/>
      </c>
      <c r="CB212" s="3419" t="str">
        <f t="shared" si="139"/>
        <v/>
      </c>
      <c r="CC212" s="3419" t="str">
        <f t="shared" si="132"/>
        <v/>
      </c>
      <c r="CD212" s="3419" t="str">
        <f t="shared" si="133"/>
        <v/>
      </c>
      <c r="CE212" s="3419" t="str">
        <f t="shared" si="140"/>
        <v/>
      </c>
      <c r="CF212" s="3419" t="str">
        <f t="shared" si="141"/>
        <v/>
      </c>
      <c r="CG212" s="3419" t="str">
        <f t="shared" si="142"/>
        <v/>
      </c>
      <c r="CH212" s="3420">
        <f t="shared" si="143"/>
        <v>0</v>
      </c>
      <c r="CI212" s="3420">
        <f t="shared" si="144"/>
        <v>0</v>
      </c>
      <c r="CJ212" s="3420">
        <f t="shared" si="134"/>
        <v>0</v>
      </c>
      <c r="CK212" s="3420">
        <f t="shared" si="135"/>
        <v>0</v>
      </c>
      <c r="CL212" s="3420">
        <f t="shared" si="145"/>
        <v>0</v>
      </c>
      <c r="CM212" s="3420">
        <f t="shared" si="136"/>
        <v>0</v>
      </c>
      <c r="CN212" s="3420">
        <f t="shared" si="136"/>
        <v>0</v>
      </c>
    </row>
    <row r="213" spans="1:92" ht="16.350000000000001" customHeight="1" x14ac:dyDescent="0.2">
      <c r="A213" s="4338"/>
      <c r="B213" s="4751" t="s">
        <v>1422</v>
      </c>
      <c r="C213" s="4752"/>
      <c r="D213" s="2860">
        <f t="shared" si="129"/>
        <v>0</v>
      </c>
      <c r="E213" s="2861">
        <f t="shared" si="130"/>
        <v>0</v>
      </c>
      <c r="F213" s="2862">
        <f t="shared" si="131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7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8"/>
        <v/>
      </c>
      <c r="CB213" s="3419" t="str">
        <f t="shared" si="139"/>
        <v/>
      </c>
      <c r="CC213" s="3419" t="str">
        <f t="shared" si="132"/>
        <v/>
      </c>
      <c r="CD213" s="3419" t="str">
        <f t="shared" si="133"/>
        <v/>
      </c>
      <c r="CE213" s="3419" t="str">
        <f t="shared" si="140"/>
        <v/>
      </c>
      <c r="CF213" s="3419" t="str">
        <f t="shared" si="141"/>
        <v/>
      </c>
      <c r="CG213" s="3419" t="str">
        <f t="shared" si="142"/>
        <v/>
      </c>
      <c r="CH213" s="3420">
        <f t="shared" si="143"/>
        <v>0</v>
      </c>
      <c r="CI213" s="3420">
        <f t="shared" si="144"/>
        <v>0</v>
      </c>
      <c r="CJ213" s="3420">
        <f t="shared" si="134"/>
        <v>0</v>
      </c>
      <c r="CK213" s="3420">
        <f t="shared" si="135"/>
        <v>0</v>
      </c>
      <c r="CL213" s="3420">
        <f t="shared" si="145"/>
        <v>0</v>
      </c>
      <c r="CM213" s="3420">
        <f t="shared" si="136"/>
        <v>0</v>
      </c>
      <c r="CN213" s="3420">
        <f t="shared" si="136"/>
        <v>0</v>
      </c>
    </row>
    <row r="214" spans="1:92" ht="16.350000000000001" customHeight="1" x14ac:dyDescent="0.2">
      <c r="A214" s="4609"/>
      <c r="B214" s="4770" t="s">
        <v>1421</v>
      </c>
      <c r="C214" s="4770"/>
      <c r="D214" s="2870">
        <f t="shared" si="129"/>
        <v>0</v>
      </c>
      <c r="E214" s="2871">
        <f t="shared" si="130"/>
        <v>0</v>
      </c>
      <c r="F214" s="1276">
        <f t="shared" si="131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7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8"/>
        <v/>
      </c>
      <c r="CB214" s="3419" t="str">
        <f t="shared" si="139"/>
        <v/>
      </c>
      <c r="CC214" s="3419" t="str">
        <f t="shared" si="132"/>
        <v/>
      </c>
      <c r="CD214" s="3419" t="str">
        <f t="shared" si="133"/>
        <v/>
      </c>
      <c r="CE214" s="3419" t="str">
        <f t="shared" si="140"/>
        <v/>
      </c>
      <c r="CF214" s="3419" t="str">
        <f t="shared" si="141"/>
        <v/>
      </c>
      <c r="CG214" s="3419" t="str">
        <f t="shared" si="142"/>
        <v/>
      </c>
      <c r="CH214" s="3420">
        <f t="shared" si="143"/>
        <v>0</v>
      </c>
      <c r="CI214" s="3420">
        <f t="shared" si="144"/>
        <v>0</v>
      </c>
      <c r="CJ214" s="3420">
        <f t="shared" si="134"/>
        <v>0</v>
      </c>
      <c r="CK214" s="3420">
        <f t="shared" si="135"/>
        <v>0</v>
      </c>
      <c r="CL214" s="3420">
        <f t="shared" si="145"/>
        <v>0</v>
      </c>
      <c r="CM214" s="3420">
        <f t="shared" si="136"/>
        <v>0</v>
      </c>
      <c r="CN214" s="3420">
        <f t="shared" si="136"/>
        <v>0</v>
      </c>
    </row>
    <row r="215" spans="1:92" ht="16.350000000000001" customHeight="1" x14ac:dyDescent="0.2">
      <c r="A215" s="4134" t="s">
        <v>1392</v>
      </c>
      <c r="B215" s="4750" t="s">
        <v>1425</v>
      </c>
      <c r="C215" s="4750"/>
      <c r="D215" s="2832">
        <f t="shared" si="129"/>
        <v>0</v>
      </c>
      <c r="E215" s="1285">
        <f t="shared" si="130"/>
        <v>0</v>
      </c>
      <c r="F215" s="2872">
        <f t="shared" si="131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7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8"/>
        <v/>
      </c>
      <c r="CB215" s="3419" t="str">
        <f t="shared" si="139"/>
        <v/>
      </c>
      <c r="CC215" s="3419" t="str">
        <f t="shared" si="132"/>
        <v/>
      </c>
      <c r="CD215" s="3419" t="str">
        <f t="shared" si="133"/>
        <v/>
      </c>
      <c r="CE215" s="3419" t="str">
        <f t="shared" si="140"/>
        <v/>
      </c>
      <c r="CF215" s="3419" t="str">
        <f t="shared" si="141"/>
        <v/>
      </c>
      <c r="CG215" s="3419" t="str">
        <f t="shared" si="142"/>
        <v/>
      </c>
      <c r="CH215" s="3420">
        <f t="shared" si="143"/>
        <v>0</v>
      </c>
      <c r="CI215" s="3420">
        <f t="shared" si="144"/>
        <v>0</v>
      </c>
      <c r="CJ215" s="3420">
        <f t="shared" si="134"/>
        <v>0</v>
      </c>
      <c r="CK215" s="3420">
        <f t="shared" si="135"/>
        <v>0</v>
      </c>
      <c r="CL215" s="3420">
        <f t="shared" si="145"/>
        <v>0</v>
      </c>
      <c r="CM215" s="3420">
        <f t="shared" si="136"/>
        <v>0</v>
      </c>
      <c r="CN215" s="3420">
        <f t="shared" si="136"/>
        <v>0</v>
      </c>
    </row>
    <row r="216" spans="1:92" ht="16.350000000000001" customHeight="1" x14ac:dyDescent="0.2">
      <c r="A216" s="4338"/>
      <c r="B216" s="4749" t="s">
        <v>1424</v>
      </c>
      <c r="C216" s="4749"/>
      <c r="D216" s="2860">
        <f t="shared" si="129"/>
        <v>0</v>
      </c>
      <c r="E216" s="2861">
        <f t="shared" si="130"/>
        <v>0</v>
      </c>
      <c r="F216" s="2862">
        <f t="shared" si="131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7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8"/>
        <v/>
      </c>
      <c r="CB216" s="3419" t="str">
        <f t="shared" si="139"/>
        <v/>
      </c>
      <c r="CC216" s="3419" t="str">
        <f t="shared" si="132"/>
        <v/>
      </c>
      <c r="CD216" s="3419" t="str">
        <f t="shared" si="133"/>
        <v/>
      </c>
      <c r="CE216" s="3419" t="str">
        <f t="shared" si="140"/>
        <v/>
      </c>
      <c r="CF216" s="3419" t="str">
        <f t="shared" si="141"/>
        <v/>
      </c>
      <c r="CG216" s="3419" t="str">
        <f t="shared" si="142"/>
        <v/>
      </c>
      <c r="CH216" s="3420">
        <f t="shared" si="143"/>
        <v>0</v>
      </c>
      <c r="CI216" s="3420">
        <f t="shared" si="144"/>
        <v>0</v>
      </c>
      <c r="CJ216" s="3420">
        <f t="shared" si="134"/>
        <v>0</v>
      </c>
      <c r="CK216" s="3420">
        <f t="shared" si="135"/>
        <v>0</v>
      </c>
      <c r="CL216" s="3420">
        <f t="shared" si="145"/>
        <v>0</v>
      </c>
      <c r="CM216" s="3420">
        <f t="shared" si="136"/>
        <v>0</v>
      </c>
      <c r="CN216" s="3420">
        <f t="shared" si="136"/>
        <v>0</v>
      </c>
    </row>
    <row r="217" spans="1:92" ht="16.350000000000001" customHeight="1" x14ac:dyDescent="0.2">
      <c r="A217" s="4338"/>
      <c r="B217" s="4751" t="s">
        <v>1423</v>
      </c>
      <c r="C217" s="4752"/>
      <c r="D217" s="2860">
        <f t="shared" si="129"/>
        <v>0</v>
      </c>
      <c r="E217" s="2861">
        <f t="shared" si="130"/>
        <v>0</v>
      </c>
      <c r="F217" s="2862">
        <f t="shared" si="131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7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8"/>
        <v/>
      </c>
      <c r="CB217" s="3419" t="str">
        <f t="shared" si="139"/>
        <v/>
      </c>
      <c r="CC217" s="3419" t="str">
        <f t="shared" si="132"/>
        <v/>
      </c>
      <c r="CD217" s="3419" t="str">
        <f t="shared" si="133"/>
        <v/>
      </c>
      <c r="CE217" s="3419" t="str">
        <f t="shared" si="140"/>
        <v/>
      </c>
      <c r="CF217" s="3419" t="str">
        <f t="shared" si="141"/>
        <v/>
      </c>
      <c r="CG217" s="3419" t="str">
        <f t="shared" si="142"/>
        <v/>
      </c>
      <c r="CH217" s="3420">
        <f t="shared" si="143"/>
        <v>0</v>
      </c>
      <c r="CI217" s="3420">
        <f t="shared" si="144"/>
        <v>0</v>
      </c>
      <c r="CJ217" s="3420">
        <f t="shared" si="134"/>
        <v>0</v>
      </c>
      <c r="CK217" s="3420">
        <f t="shared" si="135"/>
        <v>0</v>
      </c>
      <c r="CL217" s="3420">
        <f t="shared" si="145"/>
        <v>0</v>
      </c>
      <c r="CM217" s="3420">
        <f t="shared" si="136"/>
        <v>0</v>
      </c>
      <c r="CN217" s="3420">
        <f t="shared" si="136"/>
        <v>0</v>
      </c>
    </row>
    <row r="218" spans="1:92" ht="16.350000000000001" customHeight="1" x14ac:dyDescent="0.2">
      <c r="A218" s="4338"/>
      <c r="B218" s="4749" t="s">
        <v>1422</v>
      </c>
      <c r="C218" s="4749"/>
      <c r="D218" s="2860">
        <f t="shared" si="129"/>
        <v>0</v>
      </c>
      <c r="E218" s="2861">
        <f>SUM(G218+I218+K218+M218+O218+Q218+S218+U218)</f>
        <v>0</v>
      </c>
      <c r="F218" s="2862">
        <f t="shared" si="131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7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8"/>
        <v/>
      </c>
      <c r="CB218" s="3419" t="str">
        <f t="shared" si="139"/>
        <v/>
      </c>
      <c r="CC218" s="3419" t="str">
        <f t="shared" si="132"/>
        <v/>
      </c>
      <c r="CD218" s="3419" t="str">
        <f t="shared" si="133"/>
        <v/>
      </c>
      <c r="CE218" s="3419" t="str">
        <f t="shared" si="140"/>
        <v/>
      </c>
      <c r="CF218" s="3419" t="str">
        <f t="shared" si="141"/>
        <v/>
      </c>
      <c r="CG218" s="3419" t="str">
        <f t="shared" si="142"/>
        <v/>
      </c>
      <c r="CH218" s="3420">
        <f t="shared" si="143"/>
        <v>0</v>
      </c>
      <c r="CI218" s="3420">
        <f t="shared" si="144"/>
        <v>0</v>
      </c>
      <c r="CJ218" s="3420">
        <f t="shared" si="134"/>
        <v>0</v>
      </c>
      <c r="CK218" s="3420">
        <f t="shared" si="135"/>
        <v>0</v>
      </c>
      <c r="CL218" s="3420">
        <f t="shared" si="145"/>
        <v>0</v>
      </c>
      <c r="CM218" s="3420">
        <f t="shared" si="136"/>
        <v>0</v>
      </c>
      <c r="CN218" s="3420">
        <f t="shared" si="136"/>
        <v>0</v>
      </c>
    </row>
    <row r="219" spans="1:92" ht="16.350000000000001" customHeight="1" x14ac:dyDescent="0.2">
      <c r="A219" s="4609"/>
      <c r="B219" s="4748" t="s">
        <v>1421</v>
      </c>
      <c r="C219" s="4748"/>
      <c r="D219" s="2870">
        <f t="shared" si="129"/>
        <v>0</v>
      </c>
      <c r="E219" s="2871">
        <f t="shared" si="130"/>
        <v>0</v>
      </c>
      <c r="F219" s="1276">
        <f t="shared" si="131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7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8"/>
        <v/>
      </c>
      <c r="CB219" s="3419" t="str">
        <f t="shared" si="139"/>
        <v/>
      </c>
      <c r="CC219" s="3419" t="str">
        <f t="shared" si="132"/>
        <v/>
      </c>
      <c r="CD219" s="3419" t="str">
        <f t="shared" si="133"/>
        <v/>
      </c>
      <c r="CE219" s="3419" t="str">
        <f t="shared" si="140"/>
        <v/>
      </c>
      <c r="CF219" s="3419" t="str">
        <f t="shared" si="141"/>
        <v/>
      </c>
      <c r="CG219" s="3419" t="str">
        <f t="shared" si="142"/>
        <v/>
      </c>
      <c r="CH219" s="3420">
        <f t="shared" si="143"/>
        <v>0</v>
      </c>
      <c r="CI219" s="3420">
        <f t="shared" si="144"/>
        <v>0</v>
      </c>
      <c r="CJ219" s="3420">
        <f t="shared" si="134"/>
        <v>0</v>
      </c>
      <c r="CK219" s="3420">
        <f t="shared" si="135"/>
        <v>0</v>
      </c>
      <c r="CL219" s="3420">
        <f t="shared" si="145"/>
        <v>0</v>
      </c>
      <c r="CM219" s="3420">
        <f t="shared" si="145"/>
        <v>0</v>
      </c>
      <c r="CN219" s="3420">
        <f t="shared" si="145"/>
        <v>0</v>
      </c>
    </row>
    <row r="220" spans="1:92" ht="16.350000000000001" customHeight="1" x14ac:dyDescent="0.2">
      <c r="A220" s="4134" t="s">
        <v>1389</v>
      </c>
      <c r="B220" s="4750" t="s">
        <v>1425</v>
      </c>
      <c r="C220" s="4750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7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9"/>
        <v/>
      </c>
      <c r="CC220" s="3419" t="str">
        <f t="shared" si="132"/>
        <v/>
      </c>
      <c r="CD220" s="3419" t="str">
        <f t="shared" si="133"/>
        <v/>
      </c>
      <c r="CE220" s="3419" t="str">
        <f t="shared" si="140"/>
        <v/>
      </c>
      <c r="CF220" s="3419" t="str">
        <f t="shared" si="141"/>
        <v/>
      </c>
      <c r="CG220" s="3419" t="str">
        <f t="shared" si="142"/>
        <v/>
      </c>
      <c r="CH220" s="3420"/>
      <c r="CI220" s="3420">
        <f t="shared" si="144"/>
        <v>0</v>
      </c>
      <c r="CJ220" s="3420">
        <f t="shared" si="134"/>
        <v>0</v>
      </c>
      <c r="CK220" s="3420">
        <f t="shared" si="135"/>
        <v>0</v>
      </c>
      <c r="CL220" s="3420">
        <f t="shared" si="145"/>
        <v>0</v>
      </c>
      <c r="CM220" s="3420">
        <f t="shared" si="145"/>
        <v>0</v>
      </c>
      <c r="CN220" s="3420">
        <f t="shared" si="145"/>
        <v>0</v>
      </c>
    </row>
    <row r="221" spans="1:92" ht="16.350000000000001" customHeight="1" x14ac:dyDescent="0.2">
      <c r="A221" s="4338"/>
      <c r="B221" s="4749" t="s">
        <v>1424</v>
      </c>
      <c r="C221" s="4749"/>
      <c r="D221" s="2860">
        <f t="shared" si="129"/>
        <v>0</v>
      </c>
      <c r="E221" s="2861">
        <f>+G221+I221+K221+M221+O221+Q221+S221+U221</f>
        <v>0</v>
      </c>
      <c r="F221" s="2862">
        <f t="shared" ref="F221:F224" si="146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7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9"/>
        <v/>
      </c>
      <c r="CC221" s="3419" t="str">
        <f t="shared" si="132"/>
        <v/>
      </c>
      <c r="CD221" s="3419" t="str">
        <f t="shared" si="133"/>
        <v/>
      </c>
      <c r="CE221" s="3419" t="str">
        <f t="shared" si="140"/>
        <v/>
      </c>
      <c r="CF221" s="3419" t="str">
        <f t="shared" si="141"/>
        <v/>
      </c>
      <c r="CG221" s="3419" t="str">
        <f t="shared" si="142"/>
        <v/>
      </c>
      <c r="CH221" s="3420"/>
      <c r="CI221" s="3420">
        <f t="shared" si="144"/>
        <v>0</v>
      </c>
      <c r="CJ221" s="3420">
        <f t="shared" si="134"/>
        <v>0</v>
      </c>
      <c r="CK221" s="3420">
        <f t="shared" si="135"/>
        <v>0</v>
      </c>
      <c r="CL221" s="3420">
        <f t="shared" si="145"/>
        <v>0</v>
      </c>
      <c r="CM221" s="3420">
        <f t="shared" si="145"/>
        <v>0</v>
      </c>
      <c r="CN221" s="3420">
        <f t="shared" si="145"/>
        <v>0</v>
      </c>
    </row>
    <row r="222" spans="1:92" ht="16.350000000000001" customHeight="1" x14ac:dyDescent="0.2">
      <c r="A222" s="4338"/>
      <c r="B222" s="4749" t="s">
        <v>1423</v>
      </c>
      <c r="C222" s="4749"/>
      <c r="D222" s="2860">
        <f t="shared" si="129"/>
        <v>0</v>
      </c>
      <c r="E222" s="2861">
        <f t="shared" ref="E222:E224" si="147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7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9"/>
        <v/>
      </c>
      <c r="CC222" s="3419" t="str">
        <f t="shared" si="132"/>
        <v/>
      </c>
      <c r="CD222" s="3419" t="str">
        <f t="shared" si="133"/>
        <v/>
      </c>
      <c r="CE222" s="3419" t="str">
        <f t="shared" si="140"/>
        <v/>
      </c>
      <c r="CF222" s="3419" t="str">
        <f t="shared" si="141"/>
        <v/>
      </c>
      <c r="CG222" s="3419" t="str">
        <f t="shared" si="142"/>
        <v/>
      </c>
      <c r="CH222" s="3420"/>
      <c r="CI222" s="3420">
        <f t="shared" si="144"/>
        <v>0</v>
      </c>
      <c r="CJ222" s="3420">
        <f t="shared" si="134"/>
        <v>0</v>
      </c>
      <c r="CK222" s="3420">
        <f t="shared" si="135"/>
        <v>0</v>
      </c>
      <c r="CL222" s="3420">
        <f t="shared" si="145"/>
        <v>0</v>
      </c>
      <c r="CM222" s="3420">
        <f t="shared" si="145"/>
        <v>0</v>
      </c>
      <c r="CN222" s="3420">
        <f t="shared" si="145"/>
        <v>0</v>
      </c>
    </row>
    <row r="223" spans="1:92" ht="16.350000000000001" customHeight="1" x14ac:dyDescent="0.2">
      <c r="A223" s="4338"/>
      <c r="B223" s="4749" t="s">
        <v>1422</v>
      </c>
      <c r="C223" s="4749"/>
      <c r="D223" s="2860">
        <f t="shared" si="129"/>
        <v>0</v>
      </c>
      <c r="E223" s="2861">
        <f t="shared" si="147"/>
        <v>0</v>
      </c>
      <c r="F223" s="2862">
        <f t="shared" si="146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7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9"/>
        <v/>
      </c>
      <c r="CC223" s="3419" t="str">
        <f t="shared" si="132"/>
        <v/>
      </c>
      <c r="CD223" s="3419" t="str">
        <f t="shared" si="133"/>
        <v/>
      </c>
      <c r="CE223" s="3419" t="str">
        <f t="shared" si="140"/>
        <v/>
      </c>
      <c r="CF223" s="3419" t="str">
        <f t="shared" si="141"/>
        <v/>
      </c>
      <c r="CG223" s="3419" t="str">
        <f t="shared" si="142"/>
        <v/>
      </c>
      <c r="CH223" s="3420"/>
      <c r="CI223" s="3420">
        <f t="shared" si="144"/>
        <v>0</v>
      </c>
      <c r="CJ223" s="3420">
        <f t="shared" si="134"/>
        <v>0</v>
      </c>
      <c r="CK223" s="3420">
        <f t="shared" si="135"/>
        <v>0</v>
      </c>
      <c r="CL223" s="3420">
        <f t="shared" si="145"/>
        <v>0</v>
      </c>
      <c r="CM223" s="3420">
        <f t="shared" si="145"/>
        <v>0</v>
      </c>
      <c r="CN223" s="3420">
        <f t="shared" si="145"/>
        <v>0</v>
      </c>
    </row>
    <row r="224" spans="1:92" ht="16.350000000000001" customHeight="1" x14ac:dyDescent="0.2">
      <c r="A224" s="4609"/>
      <c r="B224" s="4748" t="s">
        <v>1421</v>
      </c>
      <c r="C224" s="4748"/>
      <c r="D224" s="2870">
        <f t="shared" si="129"/>
        <v>0</v>
      </c>
      <c r="E224" s="2871">
        <f t="shared" si="147"/>
        <v>0</v>
      </c>
      <c r="F224" s="1276">
        <f t="shared" si="146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7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9"/>
        <v/>
      </c>
      <c r="CC224" s="3419" t="str">
        <f t="shared" si="132"/>
        <v/>
      </c>
      <c r="CD224" s="3419" t="str">
        <f t="shared" si="133"/>
        <v/>
      </c>
      <c r="CE224" s="3419" t="str">
        <f t="shared" si="140"/>
        <v/>
      </c>
      <c r="CF224" s="3419" t="str">
        <f t="shared" si="141"/>
        <v/>
      </c>
      <c r="CG224" s="3419" t="str">
        <f t="shared" si="142"/>
        <v/>
      </c>
      <c r="CH224" s="3420"/>
      <c r="CI224" s="3420">
        <f t="shared" si="144"/>
        <v>0</v>
      </c>
      <c r="CJ224" s="3420">
        <f t="shared" si="134"/>
        <v>0</v>
      </c>
      <c r="CK224" s="3420">
        <f t="shared" si="135"/>
        <v>0</v>
      </c>
      <c r="CL224" s="3420">
        <f t="shared" si="145"/>
        <v>0</v>
      </c>
      <c r="CM224" s="3420">
        <f t="shared" si="145"/>
        <v>0</v>
      </c>
      <c r="CN224" s="3420">
        <f t="shared" si="145"/>
        <v>0</v>
      </c>
    </row>
    <row r="225" spans="1:92" ht="16.350000000000001" customHeight="1" x14ac:dyDescent="0.2">
      <c r="A225" s="4134" t="s">
        <v>1430</v>
      </c>
      <c r="B225" s="4750" t="s">
        <v>1425</v>
      </c>
      <c r="C225" s="4750"/>
      <c r="D225" s="2833">
        <f t="shared" si="129"/>
        <v>0</v>
      </c>
      <c r="E225" s="355">
        <f t="shared" ref="E225:F279" si="148">SUM(G225+I225+K225+M225+O225+Q225+S225+U225)</f>
        <v>0</v>
      </c>
      <c r="F225" s="2855">
        <f t="shared" ref="F225:F279" si="149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7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8"/>
        <v/>
      </c>
      <c r="CB225" s="3419" t="str">
        <f t="shared" si="139"/>
        <v/>
      </c>
      <c r="CC225" s="3419" t="str">
        <f t="shared" si="132"/>
        <v/>
      </c>
      <c r="CD225" s="3419" t="str">
        <f t="shared" si="133"/>
        <v/>
      </c>
      <c r="CE225" s="3419" t="str">
        <f t="shared" si="140"/>
        <v/>
      </c>
      <c r="CF225" s="3419" t="str">
        <f t="shared" si="141"/>
        <v/>
      </c>
      <c r="CG225" s="3419" t="str">
        <f t="shared" si="142"/>
        <v/>
      </c>
      <c r="CH225" s="3420">
        <f t="shared" ref="CH225:CH229" si="150">IF((S225+T225)&lt;X225,1,0)</f>
        <v>0</v>
      </c>
      <c r="CI225" s="3420">
        <f t="shared" si="144"/>
        <v>0</v>
      </c>
      <c r="CJ225" s="3420">
        <f t="shared" si="134"/>
        <v>0</v>
      </c>
      <c r="CK225" s="3420">
        <f t="shared" si="135"/>
        <v>0</v>
      </c>
      <c r="CL225" s="3420">
        <f t="shared" si="145"/>
        <v>0</v>
      </c>
      <c r="CM225" s="3420">
        <f t="shared" si="145"/>
        <v>0</v>
      </c>
      <c r="CN225" s="3420">
        <f t="shared" si="145"/>
        <v>0</v>
      </c>
    </row>
    <row r="226" spans="1:92" ht="16.350000000000001" customHeight="1" x14ac:dyDescent="0.2">
      <c r="A226" s="4338"/>
      <c r="B226" s="4749" t="s">
        <v>1424</v>
      </c>
      <c r="C226" s="4749"/>
      <c r="D226" s="2860">
        <f t="shared" si="129"/>
        <v>0</v>
      </c>
      <c r="E226" s="2861">
        <f t="shared" si="148"/>
        <v>0</v>
      </c>
      <c r="F226" s="2862">
        <f t="shared" si="149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7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8"/>
        <v/>
      </c>
      <c r="CB226" s="3419" t="str">
        <f t="shared" si="139"/>
        <v/>
      </c>
      <c r="CC226" s="3419" t="str">
        <f t="shared" si="132"/>
        <v/>
      </c>
      <c r="CD226" s="3419" t="str">
        <f t="shared" si="133"/>
        <v/>
      </c>
      <c r="CE226" s="3419" t="str">
        <f t="shared" si="140"/>
        <v/>
      </c>
      <c r="CF226" s="3419" t="str">
        <f t="shared" si="141"/>
        <v/>
      </c>
      <c r="CG226" s="3419" t="str">
        <f t="shared" si="142"/>
        <v/>
      </c>
      <c r="CH226" s="3420">
        <f t="shared" si="150"/>
        <v>0</v>
      </c>
      <c r="CI226" s="3420">
        <f t="shared" si="144"/>
        <v>0</v>
      </c>
      <c r="CJ226" s="3420">
        <f t="shared" si="134"/>
        <v>0</v>
      </c>
      <c r="CK226" s="3420">
        <f t="shared" si="135"/>
        <v>0</v>
      </c>
      <c r="CL226" s="3420">
        <f t="shared" si="145"/>
        <v>0</v>
      </c>
      <c r="CM226" s="3420">
        <f t="shared" si="145"/>
        <v>0</v>
      </c>
      <c r="CN226" s="3420">
        <f t="shared" si="145"/>
        <v>0</v>
      </c>
    </row>
    <row r="227" spans="1:92" ht="16.350000000000001" customHeight="1" x14ac:dyDescent="0.2">
      <c r="A227" s="4338"/>
      <c r="B227" s="4749" t="s">
        <v>1423</v>
      </c>
      <c r="C227" s="4749"/>
      <c r="D227" s="2860">
        <f t="shared" si="129"/>
        <v>0</v>
      </c>
      <c r="E227" s="2861">
        <f t="shared" si="148"/>
        <v>0</v>
      </c>
      <c r="F227" s="2862">
        <f t="shared" si="149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7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8"/>
        <v/>
      </c>
      <c r="CB227" s="3419" t="str">
        <f t="shared" si="139"/>
        <v/>
      </c>
      <c r="CC227" s="3419" t="str">
        <f t="shared" si="132"/>
        <v/>
      </c>
      <c r="CD227" s="3419" t="str">
        <f t="shared" si="133"/>
        <v/>
      </c>
      <c r="CE227" s="3419" t="str">
        <f t="shared" si="140"/>
        <v/>
      </c>
      <c r="CF227" s="3419" t="str">
        <f t="shared" si="141"/>
        <v/>
      </c>
      <c r="CG227" s="3419" t="str">
        <f t="shared" si="142"/>
        <v/>
      </c>
      <c r="CH227" s="3420">
        <f t="shared" si="150"/>
        <v>0</v>
      </c>
      <c r="CI227" s="3420">
        <f t="shared" si="144"/>
        <v>0</v>
      </c>
      <c r="CJ227" s="3420">
        <f t="shared" si="134"/>
        <v>0</v>
      </c>
      <c r="CK227" s="3420">
        <f t="shared" si="135"/>
        <v>0</v>
      </c>
      <c r="CL227" s="3420">
        <f t="shared" si="145"/>
        <v>0</v>
      </c>
      <c r="CM227" s="3420">
        <f t="shared" si="145"/>
        <v>0</v>
      </c>
      <c r="CN227" s="3420">
        <f t="shared" si="145"/>
        <v>0</v>
      </c>
    </row>
    <row r="228" spans="1:92" ht="16.350000000000001" customHeight="1" x14ac:dyDescent="0.2">
      <c r="A228" s="4338"/>
      <c r="B228" s="4825" t="s">
        <v>1422</v>
      </c>
      <c r="C228" s="4825"/>
      <c r="D228" s="2860">
        <f t="shared" si="129"/>
        <v>0</v>
      </c>
      <c r="E228" s="2861">
        <f t="shared" si="148"/>
        <v>0</v>
      </c>
      <c r="F228" s="2862">
        <f t="shared" si="149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7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8"/>
        <v/>
      </c>
      <c r="CB228" s="3419" t="str">
        <f t="shared" si="139"/>
        <v/>
      </c>
      <c r="CC228" s="3419" t="str">
        <f t="shared" si="132"/>
        <v/>
      </c>
      <c r="CD228" s="3419" t="str">
        <f t="shared" si="133"/>
        <v/>
      </c>
      <c r="CE228" s="3419" t="str">
        <f t="shared" si="140"/>
        <v/>
      </c>
      <c r="CF228" s="3419" t="str">
        <f t="shared" si="141"/>
        <v/>
      </c>
      <c r="CG228" s="3419" t="str">
        <f t="shared" si="142"/>
        <v/>
      </c>
      <c r="CH228" s="3420">
        <f t="shared" si="150"/>
        <v>0</v>
      </c>
      <c r="CI228" s="3420">
        <f t="shared" si="144"/>
        <v>0</v>
      </c>
      <c r="CJ228" s="3420">
        <f t="shared" si="134"/>
        <v>0</v>
      </c>
      <c r="CK228" s="3420">
        <f t="shared" si="135"/>
        <v>0</v>
      </c>
      <c r="CL228" s="3420">
        <f t="shared" si="145"/>
        <v>0</v>
      </c>
      <c r="CM228" s="3420">
        <f t="shared" si="145"/>
        <v>0</v>
      </c>
      <c r="CN228" s="3420">
        <f t="shared" si="145"/>
        <v>0</v>
      </c>
    </row>
    <row r="229" spans="1:92" ht="16.350000000000001" customHeight="1" x14ac:dyDescent="0.2">
      <c r="A229" s="4609"/>
      <c r="B229" s="4770" t="s">
        <v>1421</v>
      </c>
      <c r="C229" s="4770"/>
      <c r="D229" s="2873">
        <f t="shared" si="129"/>
        <v>0</v>
      </c>
      <c r="E229" s="1260">
        <f t="shared" si="148"/>
        <v>0</v>
      </c>
      <c r="F229" s="1286">
        <f t="shared" si="149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7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8"/>
        <v/>
      </c>
      <c r="CB229" s="3419" t="str">
        <f t="shared" si="139"/>
        <v/>
      </c>
      <c r="CC229" s="3419" t="str">
        <f t="shared" si="132"/>
        <v/>
      </c>
      <c r="CD229" s="3419" t="str">
        <f t="shared" si="133"/>
        <v/>
      </c>
      <c r="CE229" s="3419" t="str">
        <f t="shared" si="140"/>
        <v/>
      </c>
      <c r="CF229" s="3419" t="str">
        <f t="shared" si="141"/>
        <v/>
      </c>
      <c r="CG229" s="3419" t="str">
        <f t="shared" si="142"/>
        <v/>
      </c>
      <c r="CH229" s="3420">
        <f t="shared" si="150"/>
        <v>0</v>
      </c>
      <c r="CI229" s="3420">
        <f t="shared" si="144"/>
        <v>0</v>
      </c>
      <c r="CJ229" s="3420">
        <f t="shared" si="134"/>
        <v>0</v>
      </c>
      <c r="CK229" s="3420">
        <f t="shared" si="135"/>
        <v>0</v>
      </c>
      <c r="CL229" s="3420">
        <f t="shared" si="145"/>
        <v>0</v>
      </c>
      <c r="CM229" s="3420">
        <f t="shared" si="145"/>
        <v>0</v>
      </c>
      <c r="CN229" s="3420">
        <f t="shared" si="145"/>
        <v>0</v>
      </c>
    </row>
    <row r="230" spans="1:92" ht="16.350000000000001" customHeight="1" x14ac:dyDescent="0.2">
      <c r="A230" s="4134" t="s">
        <v>2849</v>
      </c>
      <c r="B230" s="4750" t="s">
        <v>1425</v>
      </c>
      <c r="C230" s="4750"/>
      <c r="D230" s="2832">
        <f t="shared" si="129"/>
        <v>0</v>
      </c>
      <c r="E230" s="1285">
        <f t="shared" si="148"/>
        <v>0</v>
      </c>
      <c r="F230" s="2872">
        <f t="shared" si="149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7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9"/>
        <v/>
      </c>
      <c r="CC230" s="3419" t="str">
        <f t="shared" si="132"/>
        <v/>
      </c>
      <c r="CD230" s="3419"/>
      <c r="CE230" s="3419" t="str">
        <f t="shared" si="140"/>
        <v/>
      </c>
      <c r="CF230" s="3419" t="str">
        <f t="shared" si="141"/>
        <v/>
      </c>
      <c r="CG230" s="3419" t="str">
        <f t="shared" si="142"/>
        <v/>
      </c>
      <c r="CH230" s="3420"/>
      <c r="CI230" s="3420">
        <f t="shared" si="144"/>
        <v>0</v>
      </c>
      <c r="CJ230" s="3420">
        <f t="shared" si="134"/>
        <v>0</v>
      </c>
      <c r="CK230" s="3420"/>
      <c r="CL230" s="3420">
        <f t="shared" si="145"/>
        <v>0</v>
      </c>
      <c r="CM230" s="3420">
        <f t="shared" si="145"/>
        <v>0</v>
      </c>
      <c r="CN230" s="3420">
        <f t="shared" si="145"/>
        <v>0</v>
      </c>
    </row>
    <row r="231" spans="1:92" ht="16.350000000000001" customHeight="1" x14ac:dyDescent="0.2">
      <c r="A231" s="4338"/>
      <c r="B231" s="4749" t="s">
        <v>1424</v>
      </c>
      <c r="C231" s="4749"/>
      <c r="D231" s="2860">
        <f t="shared" si="129"/>
        <v>0</v>
      </c>
      <c r="E231" s="2861">
        <f t="shared" si="148"/>
        <v>0</v>
      </c>
      <c r="F231" s="2862">
        <f t="shared" si="149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7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9"/>
        <v/>
      </c>
      <c r="CC231" s="3419" t="str">
        <f t="shared" si="132"/>
        <v/>
      </c>
      <c r="CD231" s="3419"/>
      <c r="CE231" s="3419" t="str">
        <f t="shared" si="140"/>
        <v/>
      </c>
      <c r="CF231" s="3419" t="str">
        <f t="shared" si="141"/>
        <v/>
      </c>
      <c r="CG231" s="3419" t="str">
        <f t="shared" si="142"/>
        <v/>
      </c>
      <c r="CH231" s="3420"/>
      <c r="CI231" s="3420">
        <f t="shared" si="144"/>
        <v>0</v>
      </c>
      <c r="CJ231" s="3420">
        <f t="shared" si="134"/>
        <v>0</v>
      </c>
      <c r="CK231" s="3420"/>
      <c r="CL231" s="3420">
        <f t="shared" si="145"/>
        <v>0</v>
      </c>
      <c r="CM231" s="3420">
        <f t="shared" si="145"/>
        <v>0</v>
      </c>
      <c r="CN231" s="3420">
        <f t="shared" si="145"/>
        <v>0</v>
      </c>
    </row>
    <row r="232" spans="1:92" ht="16.350000000000001" customHeight="1" x14ac:dyDescent="0.2">
      <c r="A232" s="4338"/>
      <c r="B232" s="4749" t="s">
        <v>1423</v>
      </c>
      <c r="C232" s="4749"/>
      <c r="D232" s="2860">
        <f t="shared" si="129"/>
        <v>0</v>
      </c>
      <c r="E232" s="2861">
        <f t="shared" si="148"/>
        <v>0</v>
      </c>
      <c r="F232" s="2862">
        <f t="shared" si="149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7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9"/>
        <v/>
      </c>
      <c r="CC232" s="3419" t="str">
        <f t="shared" si="132"/>
        <v/>
      </c>
      <c r="CD232" s="3419"/>
      <c r="CE232" s="3419" t="str">
        <f t="shared" si="140"/>
        <v/>
      </c>
      <c r="CF232" s="3419" t="str">
        <f t="shared" si="141"/>
        <v/>
      </c>
      <c r="CG232" s="3419" t="str">
        <f t="shared" si="142"/>
        <v/>
      </c>
      <c r="CH232" s="3420"/>
      <c r="CI232" s="3420">
        <f t="shared" si="144"/>
        <v>0</v>
      </c>
      <c r="CJ232" s="3420">
        <f t="shared" si="134"/>
        <v>0</v>
      </c>
      <c r="CK232" s="3420"/>
      <c r="CL232" s="3420">
        <f t="shared" si="145"/>
        <v>0</v>
      </c>
      <c r="CM232" s="3420">
        <f t="shared" si="145"/>
        <v>0</v>
      </c>
      <c r="CN232" s="3420">
        <f t="shared" si="145"/>
        <v>0</v>
      </c>
    </row>
    <row r="233" spans="1:92" ht="16.350000000000001" customHeight="1" x14ac:dyDescent="0.2">
      <c r="A233" s="4338"/>
      <c r="B233" s="4749" t="s">
        <v>1422</v>
      </c>
      <c r="C233" s="4749"/>
      <c r="D233" s="2860">
        <f t="shared" si="129"/>
        <v>0</v>
      </c>
      <c r="E233" s="2861">
        <f t="shared" si="148"/>
        <v>0</v>
      </c>
      <c r="F233" s="2862">
        <f t="shared" si="149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7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9"/>
        <v/>
      </c>
      <c r="CC233" s="3419" t="str">
        <f t="shared" si="132"/>
        <v/>
      </c>
      <c r="CD233" s="3419"/>
      <c r="CE233" s="3419" t="str">
        <f t="shared" si="140"/>
        <v/>
      </c>
      <c r="CF233" s="3419" t="str">
        <f t="shared" si="141"/>
        <v/>
      </c>
      <c r="CG233" s="3419" t="str">
        <f t="shared" si="142"/>
        <v/>
      </c>
      <c r="CH233" s="3420"/>
      <c r="CI233" s="3420">
        <f t="shared" si="144"/>
        <v>0</v>
      </c>
      <c r="CJ233" s="3420">
        <f t="shared" si="134"/>
        <v>0</v>
      </c>
      <c r="CK233" s="3420"/>
      <c r="CL233" s="3420">
        <f t="shared" si="145"/>
        <v>0</v>
      </c>
      <c r="CM233" s="3420">
        <f t="shared" si="145"/>
        <v>0</v>
      </c>
      <c r="CN233" s="3420">
        <f t="shared" si="145"/>
        <v>0</v>
      </c>
    </row>
    <row r="234" spans="1:92" ht="16.350000000000001" customHeight="1" x14ac:dyDescent="0.2">
      <c r="A234" s="4609"/>
      <c r="B234" s="4748" t="s">
        <v>1421</v>
      </c>
      <c r="C234" s="4748"/>
      <c r="D234" s="2870">
        <f t="shared" si="129"/>
        <v>0</v>
      </c>
      <c r="E234" s="2871">
        <f t="shared" si="148"/>
        <v>0</v>
      </c>
      <c r="F234" s="1276">
        <f t="shared" si="149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7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9"/>
        <v/>
      </c>
      <c r="CC234" s="3419" t="str">
        <f t="shared" si="132"/>
        <v/>
      </c>
      <c r="CD234" s="3419"/>
      <c r="CE234" s="3419" t="str">
        <f t="shared" si="140"/>
        <v/>
      </c>
      <c r="CF234" s="3419" t="str">
        <f t="shared" si="141"/>
        <v/>
      </c>
      <c r="CG234" s="3419" t="str">
        <f t="shared" si="142"/>
        <v/>
      </c>
      <c r="CH234" s="3420"/>
      <c r="CI234" s="3420">
        <f t="shared" si="144"/>
        <v>0</v>
      </c>
      <c r="CJ234" s="3420">
        <f t="shared" si="134"/>
        <v>0</v>
      </c>
      <c r="CK234" s="3420"/>
      <c r="CL234" s="3420">
        <f t="shared" si="145"/>
        <v>0</v>
      </c>
      <c r="CM234" s="3420">
        <f t="shared" si="145"/>
        <v>0</v>
      </c>
      <c r="CN234" s="3420">
        <f t="shared" si="145"/>
        <v>0</v>
      </c>
    </row>
    <row r="235" spans="1:92" ht="16.350000000000001" customHeight="1" x14ac:dyDescent="0.2">
      <c r="A235" s="4731" t="s">
        <v>1429</v>
      </c>
      <c r="B235" s="4750" t="s">
        <v>1425</v>
      </c>
      <c r="C235" s="4750"/>
      <c r="D235" s="2832">
        <f t="shared" si="129"/>
        <v>0</v>
      </c>
      <c r="E235" s="1285">
        <f t="shared" si="148"/>
        <v>0</v>
      </c>
      <c r="F235" s="2872">
        <f t="shared" si="149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7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9"/>
        <v/>
      </c>
      <c r="CC235" s="3419" t="str">
        <f t="shared" si="132"/>
        <v/>
      </c>
      <c r="CD235" s="3419"/>
      <c r="CE235" s="3419" t="str">
        <f t="shared" si="140"/>
        <v/>
      </c>
      <c r="CF235" s="3419" t="str">
        <f t="shared" si="141"/>
        <v/>
      </c>
      <c r="CG235" s="3419" t="str">
        <f t="shared" si="142"/>
        <v/>
      </c>
      <c r="CH235" s="3420"/>
      <c r="CI235" s="3420">
        <f t="shared" si="144"/>
        <v>0</v>
      </c>
      <c r="CJ235" s="3420">
        <f t="shared" si="134"/>
        <v>0</v>
      </c>
      <c r="CK235" s="3420"/>
      <c r="CL235" s="3420">
        <f t="shared" si="145"/>
        <v>0</v>
      </c>
      <c r="CM235" s="3420">
        <f t="shared" si="145"/>
        <v>0</v>
      </c>
      <c r="CN235" s="3420">
        <f t="shared" si="145"/>
        <v>0</v>
      </c>
    </row>
    <row r="236" spans="1:92" ht="16.350000000000001" customHeight="1" x14ac:dyDescent="0.2">
      <c r="A236" s="4867"/>
      <c r="B236" s="4749" t="s">
        <v>1424</v>
      </c>
      <c r="C236" s="4749"/>
      <c r="D236" s="2860">
        <f t="shared" si="129"/>
        <v>0</v>
      </c>
      <c r="E236" s="2861">
        <f t="shared" si="148"/>
        <v>0</v>
      </c>
      <c r="F236" s="2862">
        <f t="shared" si="149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7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9"/>
        <v/>
      </c>
      <c r="CC236" s="3419" t="str">
        <f t="shared" si="132"/>
        <v/>
      </c>
      <c r="CD236" s="3419"/>
      <c r="CE236" s="3419" t="str">
        <f t="shared" si="140"/>
        <v/>
      </c>
      <c r="CF236" s="3419" t="str">
        <f t="shared" si="141"/>
        <v/>
      </c>
      <c r="CG236" s="3419" t="str">
        <f t="shared" si="142"/>
        <v/>
      </c>
      <c r="CH236" s="3420"/>
      <c r="CI236" s="3420">
        <f t="shared" si="144"/>
        <v>0</v>
      </c>
      <c r="CJ236" s="3420">
        <f t="shared" si="134"/>
        <v>0</v>
      </c>
      <c r="CK236" s="3420"/>
      <c r="CL236" s="3420">
        <f t="shared" si="145"/>
        <v>0</v>
      </c>
      <c r="CM236" s="3420">
        <f t="shared" si="145"/>
        <v>0</v>
      </c>
      <c r="CN236" s="3420">
        <f t="shared" si="145"/>
        <v>0</v>
      </c>
    </row>
    <row r="237" spans="1:92" ht="16.350000000000001" customHeight="1" x14ac:dyDescent="0.2">
      <c r="A237" s="4867"/>
      <c r="B237" s="4749" t="s">
        <v>1423</v>
      </c>
      <c r="C237" s="4749"/>
      <c r="D237" s="2860">
        <f t="shared" si="129"/>
        <v>0</v>
      </c>
      <c r="E237" s="2861">
        <f t="shared" si="148"/>
        <v>0</v>
      </c>
      <c r="F237" s="2862">
        <f t="shared" si="149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7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9"/>
        <v/>
      </c>
      <c r="CC237" s="3419" t="str">
        <f t="shared" si="132"/>
        <v/>
      </c>
      <c r="CD237" s="3419"/>
      <c r="CE237" s="3419" t="str">
        <f t="shared" si="140"/>
        <v/>
      </c>
      <c r="CF237" s="3419" t="str">
        <f t="shared" si="141"/>
        <v/>
      </c>
      <c r="CG237" s="3419" t="str">
        <f t="shared" si="142"/>
        <v/>
      </c>
      <c r="CH237" s="3420"/>
      <c r="CI237" s="3420">
        <f t="shared" si="144"/>
        <v>0</v>
      </c>
      <c r="CJ237" s="3420">
        <f t="shared" si="134"/>
        <v>0</v>
      </c>
      <c r="CK237" s="3420"/>
      <c r="CL237" s="3420">
        <f t="shared" si="145"/>
        <v>0</v>
      </c>
      <c r="CM237" s="3420">
        <f t="shared" si="145"/>
        <v>0</v>
      </c>
      <c r="CN237" s="3420">
        <f t="shared" si="145"/>
        <v>0</v>
      </c>
    </row>
    <row r="238" spans="1:92" ht="16.350000000000001" customHeight="1" x14ac:dyDescent="0.2">
      <c r="A238" s="4867"/>
      <c r="B238" s="4749" t="s">
        <v>1422</v>
      </c>
      <c r="C238" s="4749"/>
      <c r="D238" s="2860">
        <f t="shared" si="129"/>
        <v>0</v>
      </c>
      <c r="E238" s="2861">
        <f t="shared" si="148"/>
        <v>0</v>
      </c>
      <c r="F238" s="2862">
        <f t="shared" si="149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7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9"/>
        <v/>
      </c>
      <c r="CC238" s="3419" t="str">
        <f t="shared" si="132"/>
        <v/>
      </c>
      <c r="CD238" s="3419"/>
      <c r="CE238" s="3419" t="str">
        <f t="shared" si="140"/>
        <v/>
      </c>
      <c r="CF238" s="3419" t="str">
        <f t="shared" si="141"/>
        <v/>
      </c>
      <c r="CG238" s="3419" t="str">
        <f t="shared" si="142"/>
        <v/>
      </c>
      <c r="CH238" s="3420"/>
      <c r="CI238" s="3420">
        <f t="shared" si="144"/>
        <v>0</v>
      </c>
      <c r="CJ238" s="3420">
        <f t="shared" si="134"/>
        <v>0</v>
      </c>
      <c r="CK238" s="3420"/>
      <c r="CL238" s="3420">
        <f t="shared" si="145"/>
        <v>0</v>
      </c>
      <c r="CM238" s="3420">
        <f t="shared" si="145"/>
        <v>0</v>
      </c>
      <c r="CN238" s="3420">
        <f t="shared" si="145"/>
        <v>0</v>
      </c>
    </row>
    <row r="239" spans="1:92" ht="16.350000000000001" customHeight="1" x14ac:dyDescent="0.2">
      <c r="A239" s="4732"/>
      <c r="B239" s="4748" t="s">
        <v>1421</v>
      </c>
      <c r="C239" s="4748"/>
      <c r="D239" s="2977">
        <f t="shared" si="129"/>
        <v>0</v>
      </c>
      <c r="E239" s="2984">
        <f>SUM(G239+I239+K239+M239+O239+Q239+S239+U239)</f>
        <v>0</v>
      </c>
      <c r="F239" s="2985">
        <f t="shared" si="149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7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9"/>
        <v/>
      </c>
      <c r="CC239" s="3419" t="str">
        <f t="shared" si="132"/>
        <v/>
      </c>
      <c r="CD239" s="3419"/>
      <c r="CE239" s="3419" t="str">
        <f t="shared" si="140"/>
        <v/>
      </c>
      <c r="CF239" s="3419" t="str">
        <f t="shared" si="141"/>
        <v/>
      </c>
      <c r="CG239" s="3419" t="str">
        <f t="shared" si="142"/>
        <v/>
      </c>
      <c r="CH239" s="3420"/>
      <c r="CI239" s="3420">
        <f t="shared" si="144"/>
        <v>0</v>
      </c>
      <c r="CJ239" s="3420">
        <f t="shared" si="134"/>
        <v>0</v>
      </c>
      <c r="CK239" s="3420"/>
      <c r="CL239" s="3420">
        <f t="shared" si="145"/>
        <v>0</v>
      </c>
      <c r="CM239" s="3420">
        <f t="shared" si="145"/>
        <v>0</v>
      </c>
      <c r="CN239" s="3420">
        <f t="shared" si="145"/>
        <v>0</v>
      </c>
    </row>
    <row r="240" spans="1:92" ht="16.350000000000001" customHeight="1" x14ac:dyDescent="0.2">
      <c r="A240" s="4134" t="s">
        <v>1388</v>
      </c>
      <c r="B240" s="4750" t="s">
        <v>1425</v>
      </c>
      <c r="C240" s="4750"/>
      <c r="D240" s="2833">
        <f t="shared" si="129"/>
        <v>0</v>
      </c>
      <c r="E240" s="355">
        <f>SUM(G240+I240+K240+M240+O240+Q240+S240+U240)</f>
        <v>0</v>
      </c>
      <c r="F240" s="2855">
        <f t="shared" si="149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7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8"/>
        <v/>
      </c>
      <c r="CB240" s="3419" t="str">
        <f t="shared" si="139"/>
        <v/>
      </c>
      <c r="CC240" s="3419" t="str">
        <f t="shared" si="132"/>
        <v/>
      </c>
      <c r="CD240" s="3419" t="str">
        <f t="shared" ref="CD240:CD278" si="151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40"/>
        <v/>
      </c>
      <c r="CF240" s="3419" t="str">
        <f t="shared" si="141"/>
        <v/>
      </c>
      <c r="CG240" s="3419" t="str">
        <f t="shared" si="142"/>
        <v/>
      </c>
      <c r="CH240" s="3420">
        <f t="shared" ref="CH240:CH278" si="152">IF((S240+T240)&lt;X240,1,0)</f>
        <v>0</v>
      </c>
      <c r="CI240" s="3420">
        <f t="shared" si="144"/>
        <v>0</v>
      </c>
      <c r="CJ240" s="3420">
        <f t="shared" si="134"/>
        <v>0</v>
      </c>
      <c r="CK240" s="3420">
        <f t="shared" ref="CK240:CK278" si="153">IF(AND(D240&lt;&gt;0,W240=""),1,IF(F240&lt;W240,1,0))</f>
        <v>0</v>
      </c>
      <c r="CL240" s="3420">
        <f t="shared" si="145"/>
        <v>0</v>
      </c>
      <c r="CM240" s="3420">
        <f t="shared" si="145"/>
        <v>0</v>
      </c>
      <c r="CN240" s="3420">
        <f t="shared" si="145"/>
        <v>0</v>
      </c>
    </row>
    <row r="241" spans="1:92" ht="16.350000000000001" customHeight="1" x14ac:dyDescent="0.2">
      <c r="A241" s="4338"/>
      <c r="B241" s="4749" t="s">
        <v>1424</v>
      </c>
      <c r="C241" s="4749"/>
      <c r="D241" s="2860">
        <f t="shared" si="129"/>
        <v>0</v>
      </c>
      <c r="E241" s="2861">
        <f t="shared" si="148"/>
        <v>0</v>
      </c>
      <c r="F241" s="2862">
        <f t="shared" si="149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7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8"/>
        <v/>
      </c>
      <c r="CB241" s="3419" t="str">
        <f t="shared" si="139"/>
        <v/>
      </c>
      <c r="CC241" s="3419" t="str">
        <f t="shared" si="132"/>
        <v/>
      </c>
      <c r="CD241" s="3419" t="str">
        <f t="shared" si="151"/>
        <v/>
      </c>
      <c r="CE241" s="3419" t="str">
        <f t="shared" si="140"/>
        <v/>
      </c>
      <c r="CF241" s="3419" t="str">
        <f t="shared" si="141"/>
        <v/>
      </c>
      <c r="CG241" s="3419" t="str">
        <f t="shared" si="142"/>
        <v/>
      </c>
      <c r="CH241" s="3420">
        <f t="shared" si="152"/>
        <v>0</v>
      </c>
      <c r="CI241" s="3420">
        <f t="shared" si="144"/>
        <v>0</v>
      </c>
      <c r="CJ241" s="3420">
        <f t="shared" si="134"/>
        <v>0</v>
      </c>
      <c r="CK241" s="3420">
        <f t="shared" si="153"/>
        <v>0</v>
      </c>
      <c r="CL241" s="3420">
        <f t="shared" si="145"/>
        <v>0</v>
      </c>
      <c r="CM241" s="3420">
        <f t="shared" si="145"/>
        <v>0</v>
      </c>
      <c r="CN241" s="3420">
        <f t="shared" si="145"/>
        <v>0</v>
      </c>
    </row>
    <row r="242" spans="1:92" ht="16.350000000000001" customHeight="1" x14ac:dyDescent="0.2">
      <c r="A242" s="4338"/>
      <c r="B242" s="4749" t="s">
        <v>1423</v>
      </c>
      <c r="C242" s="4749"/>
      <c r="D242" s="2860">
        <f t="shared" si="129"/>
        <v>0</v>
      </c>
      <c r="E242" s="2861">
        <f t="shared" si="148"/>
        <v>0</v>
      </c>
      <c r="F242" s="2862">
        <f t="shared" si="149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7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8"/>
        <v/>
      </c>
      <c r="CB242" s="3419" t="str">
        <f t="shared" si="139"/>
        <v/>
      </c>
      <c r="CC242" s="3419" t="str">
        <f t="shared" si="132"/>
        <v/>
      </c>
      <c r="CD242" s="3419" t="str">
        <f t="shared" si="151"/>
        <v/>
      </c>
      <c r="CE242" s="3419" t="str">
        <f t="shared" si="140"/>
        <v/>
      </c>
      <c r="CF242" s="3419" t="str">
        <f t="shared" si="141"/>
        <v/>
      </c>
      <c r="CG242" s="3419" t="str">
        <f t="shared" si="142"/>
        <v/>
      </c>
      <c r="CH242" s="3420">
        <f t="shared" si="152"/>
        <v>0</v>
      </c>
      <c r="CI242" s="3420">
        <f t="shared" si="144"/>
        <v>0</v>
      </c>
      <c r="CJ242" s="3420">
        <f t="shared" si="134"/>
        <v>0</v>
      </c>
      <c r="CK242" s="3420">
        <f t="shared" si="153"/>
        <v>0</v>
      </c>
      <c r="CL242" s="3420">
        <f t="shared" si="145"/>
        <v>0</v>
      </c>
      <c r="CM242" s="3420">
        <f t="shared" si="145"/>
        <v>0</v>
      </c>
      <c r="CN242" s="3420">
        <f t="shared" si="145"/>
        <v>0</v>
      </c>
    </row>
    <row r="243" spans="1:92" ht="16.350000000000001" customHeight="1" x14ac:dyDescent="0.2">
      <c r="A243" s="4338"/>
      <c r="B243" s="4825" t="s">
        <v>1422</v>
      </c>
      <c r="C243" s="4825"/>
      <c r="D243" s="2860">
        <f t="shared" si="129"/>
        <v>0</v>
      </c>
      <c r="E243" s="2861">
        <f t="shared" si="148"/>
        <v>0</v>
      </c>
      <c r="F243" s="2862">
        <f t="shared" si="149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7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8"/>
        <v/>
      </c>
      <c r="CB243" s="3419" t="str">
        <f t="shared" si="139"/>
        <v/>
      </c>
      <c r="CC243" s="3419" t="str">
        <f t="shared" si="132"/>
        <v/>
      </c>
      <c r="CD243" s="3419" t="str">
        <f t="shared" si="151"/>
        <v/>
      </c>
      <c r="CE243" s="3419" t="str">
        <f t="shared" si="140"/>
        <v/>
      </c>
      <c r="CF243" s="3419" t="str">
        <f t="shared" si="141"/>
        <v/>
      </c>
      <c r="CG243" s="3419" t="str">
        <f t="shared" si="142"/>
        <v/>
      </c>
      <c r="CH243" s="3420">
        <f t="shared" si="152"/>
        <v>0</v>
      </c>
      <c r="CI243" s="3420">
        <f t="shared" si="144"/>
        <v>0</v>
      </c>
      <c r="CJ243" s="3420">
        <f t="shared" si="134"/>
        <v>0</v>
      </c>
      <c r="CK243" s="3420">
        <f t="shared" si="153"/>
        <v>0</v>
      </c>
      <c r="CL243" s="3420">
        <f t="shared" si="145"/>
        <v>0</v>
      </c>
      <c r="CM243" s="3420">
        <f t="shared" si="145"/>
        <v>0</v>
      </c>
      <c r="CN243" s="3420">
        <f t="shared" si="145"/>
        <v>0</v>
      </c>
    </row>
    <row r="244" spans="1:92" ht="16.350000000000001" customHeight="1" x14ac:dyDescent="0.2">
      <c r="A244" s="4609"/>
      <c r="B244" s="4770" t="s">
        <v>1421</v>
      </c>
      <c r="C244" s="4770"/>
      <c r="D244" s="2873">
        <f t="shared" si="129"/>
        <v>0</v>
      </c>
      <c r="E244" s="1260">
        <f t="shared" si="148"/>
        <v>0</v>
      </c>
      <c r="F244" s="1286">
        <f t="shared" si="149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7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8"/>
        <v/>
      </c>
      <c r="CB244" s="3419" t="str">
        <f t="shared" si="139"/>
        <v/>
      </c>
      <c r="CC244" s="3419" t="str">
        <f t="shared" si="132"/>
        <v/>
      </c>
      <c r="CD244" s="3419" t="str">
        <f t="shared" si="151"/>
        <v/>
      </c>
      <c r="CE244" s="3419" t="str">
        <f t="shared" si="140"/>
        <v/>
      </c>
      <c r="CF244" s="3419" t="str">
        <f t="shared" si="141"/>
        <v/>
      </c>
      <c r="CG244" s="3419" t="str">
        <f t="shared" si="142"/>
        <v/>
      </c>
      <c r="CH244" s="3420">
        <f t="shared" si="152"/>
        <v>0</v>
      </c>
      <c r="CI244" s="3420">
        <f t="shared" si="144"/>
        <v>0</v>
      </c>
      <c r="CJ244" s="3420">
        <f t="shared" si="134"/>
        <v>0</v>
      </c>
      <c r="CK244" s="3420">
        <f t="shared" si="153"/>
        <v>0</v>
      </c>
      <c r="CL244" s="3420">
        <f t="shared" si="145"/>
        <v>0</v>
      </c>
      <c r="CM244" s="3420">
        <f t="shared" si="145"/>
        <v>0</v>
      </c>
      <c r="CN244" s="3420">
        <f t="shared" si="145"/>
        <v>0</v>
      </c>
    </row>
    <row r="245" spans="1:92" ht="16.350000000000001" customHeight="1" x14ac:dyDescent="0.2">
      <c r="A245" s="4134" t="s">
        <v>1428</v>
      </c>
      <c r="B245" s="4750" t="s">
        <v>1425</v>
      </c>
      <c r="C245" s="4750"/>
      <c r="D245" s="2832">
        <f t="shared" si="129"/>
        <v>0</v>
      </c>
      <c r="E245" s="1285">
        <f>SUM(G245+I245+K245+M245+O245+Q245+S245+U245)</f>
        <v>0</v>
      </c>
      <c r="F245" s="2872">
        <f t="shared" si="149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7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8"/>
        <v/>
      </c>
      <c r="CB245" s="3419" t="str">
        <f t="shared" si="139"/>
        <v/>
      </c>
      <c r="CC245" s="3419" t="str">
        <f t="shared" si="132"/>
        <v/>
      </c>
      <c r="CD245" s="3419" t="str">
        <f t="shared" si="151"/>
        <v/>
      </c>
      <c r="CE245" s="3419" t="str">
        <f t="shared" si="140"/>
        <v/>
      </c>
      <c r="CF245" s="3419" t="str">
        <f t="shared" si="141"/>
        <v/>
      </c>
      <c r="CG245" s="3419" t="str">
        <f t="shared" si="142"/>
        <v/>
      </c>
      <c r="CH245" s="3420">
        <f t="shared" si="152"/>
        <v>0</v>
      </c>
      <c r="CI245" s="3420">
        <f t="shared" si="144"/>
        <v>0</v>
      </c>
      <c r="CJ245" s="3420">
        <f t="shared" si="134"/>
        <v>0</v>
      </c>
      <c r="CK245" s="3420">
        <f t="shared" si="153"/>
        <v>0</v>
      </c>
      <c r="CL245" s="3420">
        <f t="shared" si="145"/>
        <v>0</v>
      </c>
      <c r="CM245" s="3420">
        <f t="shared" si="145"/>
        <v>0</v>
      </c>
      <c r="CN245" s="3420">
        <f t="shared" si="145"/>
        <v>0</v>
      </c>
    </row>
    <row r="246" spans="1:92" ht="16.350000000000001" customHeight="1" x14ac:dyDescent="0.2">
      <c r="A246" s="4338"/>
      <c r="B246" s="4749" t="s">
        <v>1424</v>
      </c>
      <c r="C246" s="4749"/>
      <c r="D246" s="2860">
        <f>SUM(E246+F246)</f>
        <v>0</v>
      </c>
      <c r="E246" s="2874">
        <f t="shared" si="148"/>
        <v>0</v>
      </c>
      <c r="F246" s="2875">
        <f t="shared" si="149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7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8"/>
        <v/>
      </c>
      <c r="CB246" s="3419" t="str">
        <f t="shared" si="139"/>
        <v/>
      </c>
      <c r="CC246" s="3419" t="str">
        <f t="shared" si="132"/>
        <v/>
      </c>
      <c r="CD246" s="3419" t="str">
        <f t="shared" si="151"/>
        <v/>
      </c>
      <c r="CE246" s="3419" t="str">
        <f t="shared" si="140"/>
        <v/>
      </c>
      <c r="CF246" s="3419" t="str">
        <f t="shared" si="141"/>
        <v/>
      </c>
      <c r="CG246" s="3419" t="str">
        <f t="shared" si="142"/>
        <v/>
      </c>
      <c r="CH246" s="3420">
        <f t="shared" si="152"/>
        <v>0</v>
      </c>
      <c r="CI246" s="3420">
        <f t="shared" si="144"/>
        <v>0</v>
      </c>
      <c r="CJ246" s="3420">
        <f t="shared" si="134"/>
        <v>0</v>
      </c>
      <c r="CK246" s="3420">
        <f t="shared" si="153"/>
        <v>0</v>
      </c>
      <c r="CL246" s="3420">
        <f t="shared" si="145"/>
        <v>0</v>
      </c>
      <c r="CM246" s="3420">
        <f t="shared" si="145"/>
        <v>0</v>
      </c>
      <c r="CN246" s="3420">
        <f t="shared" si="145"/>
        <v>0</v>
      </c>
    </row>
    <row r="247" spans="1:92" ht="16.350000000000001" customHeight="1" x14ac:dyDescent="0.2">
      <c r="A247" s="4338"/>
      <c r="B247" s="4749" t="s">
        <v>1423</v>
      </c>
      <c r="C247" s="4749"/>
      <c r="D247" s="2860">
        <f t="shared" ref="D247:D274" si="154">SUM(E247+F247)</f>
        <v>0</v>
      </c>
      <c r="E247" s="2874">
        <f t="shared" si="148"/>
        <v>0</v>
      </c>
      <c r="F247" s="2875">
        <f t="shared" si="149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7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8"/>
        <v/>
      </c>
      <c r="CB247" s="3419" t="str">
        <f t="shared" si="139"/>
        <v/>
      </c>
      <c r="CC247" s="3419" t="str">
        <f t="shared" si="132"/>
        <v/>
      </c>
      <c r="CD247" s="3419" t="str">
        <f t="shared" si="151"/>
        <v/>
      </c>
      <c r="CE247" s="3419" t="str">
        <f t="shared" si="140"/>
        <v/>
      </c>
      <c r="CF247" s="3419" t="str">
        <f t="shared" si="141"/>
        <v/>
      </c>
      <c r="CG247" s="3419" t="str">
        <f t="shared" si="142"/>
        <v/>
      </c>
      <c r="CH247" s="3420">
        <f t="shared" si="152"/>
        <v>0</v>
      </c>
      <c r="CI247" s="3420">
        <f t="shared" si="144"/>
        <v>0</v>
      </c>
      <c r="CJ247" s="3420">
        <f t="shared" si="134"/>
        <v>0</v>
      </c>
      <c r="CK247" s="3420">
        <f t="shared" si="153"/>
        <v>0</v>
      </c>
      <c r="CL247" s="3420">
        <f t="shared" si="145"/>
        <v>0</v>
      </c>
      <c r="CM247" s="3420">
        <f t="shared" si="145"/>
        <v>0</v>
      </c>
      <c r="CN247" s="3420">
        <f t="shared" si="145"/>
        <v>0</v>
      </c>
    </row>
    <row r="248" spans="1:92" ht="16.350000000000001" customHeight="1" x14ac:dyDescent="0.2">
      <c r="A248" s="4338"/>
      <c r="B248" s="4749" t="s">
        <v>1422</v>
      </c>
      <c r="C248" s="4749"/>
      <c r="D248" s="2860">
        <f t="shared" si="154"/>
        <v>0</v>
      </c>
      <c r="E248" s="2874">
        <f t="shared" si="148"/>
        <v>0</v>
      </c>
      <c r="F248" s="2875">
        <f t="shared" si="149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7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8"/>
        <v/>
      </c>
      <c r="CB248" s="3419" t="str">
        <f t="shared" si="139"/>
        <v/>
      </c>
      <c r="CC248" s="3419" t="str">
        <f t="shared" si="132"/>
        <v/>
      </c>
      <c r="CD248" s="3419" t="str">
        <f t="shared" si="151"/>
        <v/>
      </c>
      <c r="CE248" s="3419" t="str">
        <f t="shared" si="140"/>
        <v/>
      </c>
      <c r="CF248" s="3419" t="str">
        <f t="shared" si="141"/>
        <v/>
      </c>
      <c r="CG248" s="3419" t="str">
        <f t="shared" si="142"/>
        <v/>
      </c>
      <c r="CH248" s="3420">
        <f t="shared" si="152"/>
        <v>0</v>
      </c>
      <c r="CI248" s="3420">
        <f t="shared" si="144"/>
        <v>0</v>
      </c>
      <c r="CJ248" s="3420">
        <f t="shared" si="134"/>
        <v>0</v>
      </c>
      <c r="CK248" s="3420">
        <f t="shared" si="153"/>
        <v>0</v>
      </c>
      <c r="CL248" s="3420">
        <f t="shared" si="145"/>
        <v>0</v>
      </c>
      <c r="CM248" s="3420">
        <f t="shared" si="145"/>
        <v>0</v>
      </c>
      <c r="CN248" s="3420">
        <f t="shared" si="145"/>
        <v>0</v>
      </c>
    </row>
    <row r="249" spans="1:92" ht="16.350000000000001" customHeight="1" x14ac:dyDescent="0.2">
      <c r="A249" s="4609"/>
      <c r="B249" s="4748" t="s">
        <v>1421</v>
      </c>
      <c r="C249" s="4748"/>
      <c r="D249" s="2870">
        <f t="shared" si="154"/>
        <v>0</v>
      </c>
      <c r="E249" s="2876">
        <f t="shared" si="148"/>
        <v>0</v>
      </c>
      <c r="F249" s="2877">
        <f t="shared" si="149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7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8"/>
        <v/>
      </c>
      <c r="CB249" s="3419" t="str">
        <f t="shared" si="139"/>
        <v/>
      </c>
      <c r="CC249" s="3419" t="str">
        <f t="shared" si="132"/>
        <v/>
      </c>
      <c r="CD249" s="3419" t="str">
        <f t="shared" si="151"/>
        <v/>
      </c>
      <c r="CE249" s="3419" t="str">
        <f t="shared" si="140"/>
        <v/>
      </c>
      <c r="CF249" s="3419" t="str">
        <f t="shared" si="141"/>
        <v/>
      </c>
      <c r="CG249" s="3419" t="str">
        <f t="shared" si="142"/>
        <v/>
      </c>
      <c r="CH249" s="3420">
        <f t="shared" si="152"/>
        <v>0</v>
      </c>
      <c r="CI249" s="3420">
        <f t="shared" si="144"/>
        <v>0</v>
      </c>
      <c r="CJ249" s="3420">
        <f t="shared" si="134"/>
        <v>0</v>
      </c>
      <c r="CK249" s="3420">
        <f t="shared" si="153"/>
        <v>0</v>
      </c>
      <c r="CL249" s="3420">
        <f t="shared" si="145"/>
        <v>0</v>
      </c>
      <c r="CM249" s="3420">
        <f t="shared" si="145"/>
        <v>0</v>
      </c>
      <c r="CN249" s="3420">
        <f t="shared" si="145"/>
        <v>0</v>
      </c>
    </row>
    <row r="250" spans="1:92" ht="16.350000000000001" customHeight="1" x14ac:dyDescent="0.2">
      <c r="A250" s="4134" t="s">
        <v>1427</v>
      </c>
      <c r="B250" s="4750" t="s">
        <v>1425</v>
      </c>
      <c r="C250" s="4750"/>
      <c r="D250" s="2833">
        <f t="shared" si="154"/>
        <v>0</v>
      </c>
      <c r="E250" s="2878">
        <f t="shared" si="148"/>
        <v>0</v>
      </c>
      <c r="F250" s="2879">
        <f t="shared" si="149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7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8"/>
        <v/>
      </c>
      <c r="CB250" s="3419" t="str">
        <f t="shared" si="139"/>
        <v/>
      </c>
      <c r="CC250" s="3419" t="str">
        <f t="shared" si="132"/>
        <v/>
      </c>
      <c r="CD250" s="3419" t="str">
        <f t="shared" si="151"/>
        <v/>
      </c>
      <c r="CE250" s="3419" t="str">
        <f t="shared" si="140"/>
        <v/>
      </c>
      <c r="CF250" s="3419" t="str">
        <f t="shared" si="141"/>
        <v/>
      </c>
      <c r="CG250" s="3419" t="str">
        <f t="shared" si="142"/>
        <v/>
      </c>
      <c r="CH250" s="3420">
        <f t="shared" si="152"/>
        <v>0</v>
      </c>
      <c r="CI250" s="3420">
        <f t="shared" si="144"/>
        <v>0</v>
      </c>
      <c r="CJ250" s="3420">
        <f t="shared" si="134"/>
        <v>0</v>
      </c>
      <c r="CK250" s="3420">
        <f t="shared" si="153"/>
        <v>0</v>
      </c>
      <c r="CL250" s="3420">
        <f t="shared" si="145"/>
        <v>0</v>
      </c>
      <c r="CM250" s="3420">
        <f t="shared" si="145"/>
        <v>0</v>
      </c>
      <c r="CN250" s="3420">
        <f t="shared" si="145"/>
        <v>0</v>
      </c>
    </row>
    <row r="251" spans="1:92" ht="16.350000000000001" customHeight="1" x14ac:dyDescent="0.2">
      <c r="A251" s="4338"/>
      <c r="B251" s="4749" t="s">
        <v>1424</v>
      </c>
      <c r="C251" s="4749"/>
      <c r="D251" s="2860">
        <f t="shared" si="154"/>
        <v>0</v>
      </c>
      <c r="E251" s="2874">
        <f t="shared" si="148"/>
        <v>0</v>
      </c>
      <c r="F251" s="2875">
        <f t="shared" si="149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7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8"/>
        <v/>
      </c>
      <c r="CB251" s="3419" t="str">
        <f t="shared" si="139"/>
        <v/>
      </c>
      <c r="CC251" s="3419" t="str">
        <f t="shared" si="132"/>
        <v/>
      </c>
      <c r="CD251" s="3419" t="str">
        <f t="shared" si="151"/>
        <v/>
      </c>
      <c r="CE251" s="3419" t="str">
        <f t="shared" si="140"/>
        <v/>
      </c>
      <c r="CF251" s="3419" t="str">
        <f t="shared" si="141"/>
        <v/>
      </c>
      <c r="CG251" s="3419" t="str">
        <f t="shared" si="142"/>
        <v/>
      </c>
      <c r="CH251" s="3420">
        <f t="shared" si="152"/>
        <v>0</v>
      </c>
      <c r="CI251" s="3420">
        <f t="shared" si="144"/>
        <v>0</v>
      </c>
      <c r="CJ251" s="3420">
        <f t="shared" si="134"/>
        <v>0</v>
      </c>
      <c r="CK251" s="3420">
        <f t="shared" si="153"/>
        <v>0</v>
      </c>
      <c r="CL251" s="3420">
        <f t="shared" si="145"/>
        <v>0</v>
      </c>
      <c r="CM251" s="3420">
        <f t="shared" si="145"/>
        <v>0</v>
      </c>
      <c r="CN251" s="3420">
        <f t="shared" si="145"/>
        <v>0</v>
      </c>
    </row>
    <row r="252" spans="1:92" ht="16.350000000000001" customHeight="1" x14ac:dyDescent="0.2">
      <c r="A252" s="4338"/>
      <c r="B252" s="4749" t="s">
        <v>1423</v>
      </c>
      <c r="C252" s="4749"/>
      <c r="D252" s="2860">
        <f t="shared" si="154"/>
        <v>0</v>
      </c>
      <c r="E252" s="2874">
        <f t="shared" si="148"/>
        <v>0</v>
      </c>
      <c r="F252" s="2875">
        <f t="shared" si="149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7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8"/>
        <v/>
      </c>
      <c r="CB252" s="3419" t="str">
        <f t="shared" si="139"/>
        <v/>
      </c>
      <c r="CC252" s="3419" t="str">
        <f t="shared" si="132"/>
        <v/>
      </c>
      <c r="CD252" s="3419" t="str">
        <f t="shared" si="151"/>
        <v/>
      </c>
      <c r="CE252" s="3419" t="str">
        <f t="shared" si="140"/>
        <v/>
      </c>
      <c r="CF252" s="3419" t="str">
        <f t="shared" si="141"/>
        <v/>
      </c>
      <c r="CG252" s="3419" t="str">
        <f t="shared" si="142"/>
        <v/>
      </c>
      <c r="CH252" s="3420">
        <f t="shared" si="152"/>
        <v>0</v>
      </c>
      <c r="CI252" s="3420">
        <f t="shared" si="144"/>
        <v>0</v>
      </c>
      <c r="CJ252" s="3420">
        <f t="shared" si="134"/>
        <v>0</v>
      </c>
      <c r="CK252" s="3420">
        <f t="shared" si="153"/>
        <v>0</v>
      </c>
      <c r="CL252" s="3420">
        <f t="shared" si="145"/>
        <v>0</v>
      </c>
      <c r="CM252" s="3420">
        <f t="shared" si="145"/>
        <v>0</v>
      </c>
      <c r="CN252" s="3420">
        <f t="shared" si="145"/>
        <v>0</v>
      </c>
    </row>
    <row r="253" spans="1:92" ht="16.350000000000001" customHeight="1" x14ac:dyDescent="0.2">
      <c r="A253" s="4338"/>
      <c r="B253" s="4749" t="s">
        <v>1422</v>
      </c>
      <c r="C253" s="4749"/>
      <c r="D253" s="2860">
        <f t="shared" si="154"/>
        <v>0</v>
      </c>
      <c r="E253" s="2874">
        <f t="shared" si="148"/>
        <v>0</v>
      </c>
      <c r="F253" s="2875">
        <f t="shared" si="149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7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8"/>
        <v/>
      </c>
      <c r="CB253" s="3419" t="str">
        <f t="shared" si="139"/>
        <v/>
      </c>
      <c r="CC253" s="3419" t="str">
        <f t="shared" si="132"/>
        <v/>
      </c>
      <c r="CD253" s="3419" t="str">
        <f t="shared" si="151"/>
        <v/>
      </c>
      <c r="CE253" s="3419" t="str">
        <f t="shared" si="140"/>
        <v/>
      </c>
      <c r="CF253" s="3419" t="str">
        <f t="shared" si="141"/>
        <v/>
      </c>
      <c r="CG253" s="3419" t="str">
        <f t="shared" si="142"/>
        <v/>
      </c>
      <c r="CH253" s="3420">
        <f t="shared" si="152"/>
        <v>0</v>
      </c>
      <c r="CI253" s="3420">
        <f t="shared" si="144"/>
        <v>0</v>
      </c>
      <c r="CJ253" s="3420">
        <f t="shared" si="134"/>
        <v>0</v>
      </c>
      <c r="CK253" s="3420">
        <f t="shared" si="153"/>
        <v>0</v>
      </c>
      <c r="CL253" s="3420">
        <f t="shared" si="145"/>
        <v>0</v>
      </c>
      <c r="CM253" s="3420">
        <f t="shared" si="145"/>
        <v>0</v>
      </c>
      <c r="CN253" s="3420">
        <f t="shared" si="145"/>
        <v>0</v>
      </c>
    </row>
    <row r="254" spans="1:92" ht="16.350000000000001" customHeight="1" x14ac:dyDescent="0.2">
      <c r="A254" s="4609"/>
      <c r="B254" s="4748" t="s">
        <v>1421</v>
      </c>
      <c r="C254" s="4748"/>
      <c r="D254" s="2870">
        <f t="shared" si="154"/>
        <v>0</v>
      </c>
      <c r="E254" s="2876">
        <f t="shared" si="148"/>
        <v>0</v>
      </c>
      <c r="F254" s="2877">
        <f t="shared" si="149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7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8"/>
        <v/>
      </c>
      <c r="CB254" s="3419" t="str">
        <f t="shared" si="139"/>
        <v/>
      </c>
      <c r="CC254" s="3419" t="str">
        <f t="shared" si="132"/>
        <v/>
      </c>
      <c r="CD254" s="3419" t="str">
        <f t="shared" si="151"/>
        <v/>
      </c>
      <c r="CE254" s="3419" t="str">
        <f t="shared" si="140"/>
        <v/>
      </c>
      <c r="CF254" s="3419" t="str">
        <f t="shared" si="141"/>
        <v/>
      </c>
      <c r="CG254" s="3419" t="str">
        <f t="shared" si="142"/>
        <v/>
      </c>
      <c r="CH254" s="3420">
        <f t="shared" si="152"/>
        <v>0</v>
      </c>
      <c r="CI254" s="3420">
        <f t="shared" si="144"/>
        <v>0</v>
      </c>
      <c r="CJ254" s="3420">
        <f t="shared" si="134"/>
        <v>0</v>
      </c>
      <c r="CK254" s="3420">
        <f t="shared" si="153"/>
        <v>0</v>
      </c>
      <c r="CL254" s="3420">
        <f t="shared" si="145"/>
        <v>0</v>
      </c>
      <c r="CM254" s="3420">
        <f t="shared" si="145"/>
        <v>0</v>
      </c>
      <c r="CN254" s="3420">
        <f t="shared" si="145"/>
        <v>0</v>
      </c>
    </row>
    <row r="255" spans="1:92" ht="16.350000000000001" customHeight="1" x14ac:dyDescent="0.2">
      <c r="A255" s="4731" t="s">
        <v>1426</v>
      </c>
      <c r="B255" s="4750" t="s">
        <v>1425</v>
      </c>
      <c r="C255" s="4750"/>
      <c r="D255" s="2833">
        <f t="shared" si="154"/>
        <v>0</v>
      </c>
      <c r="E255" s="2878">
        <f t="shared" si="148"/>
        <v>0</v>
      </c>
      <c r="F255" s="2879">
        <f t="shared" si="148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7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8"/>
        <v/>
      </c>
      <c r="CB255" s="3419" t="str">
        <f t="shared" si="139"/>
        <v/>
      </c>
      <c r="CC255" s="3419" t="str">
        <f t="shared" si="132"/>
        <v/>
      </c>
      <c r="CD255" s="3419" t="str">
        <f t="shared" si="151"/>
        <v/>
      </c>
      <c r="CE255" s="3419" t="str">
        <f t="shared" si="140"/>
        <v/>
      </c>
      <c r="CF255" s="3419" t="str">
        <f t="shared" si="141"/>
        <v/>
      </c>
      <c r="CG255" s="3419" t="str">
        <f t="shared" si="142"/>
        <v/>
      </c>
      <c r="CH255" s="3420">
        <f t="shared" si="152"/>
        <v>0</v>
      </c>
      <c r="CI255" s="3420">
        <f t="shared" si="144"/>
        <v>0</v>
      </c>
      <c r="CJ255" s="3420">
        <f t="shared" si="134"/>
        <v>0</v>
      </c>
      <c r="CK255" s="3420">
        <f t="shared" si="153"/>
        <v>0</v>
      </c>
      <c r="CL255" s="3420">
        <f t="shared" si="145"/>
        <v>0</v>
      </c>
      <c r="CM255" s="3420">
        <f t="shared" si="145"/>
        <v>0</v>
      </c>
      <c r="CN255" s="3420">
        <f t="shared" si="145"/>
        <v>0</v>
      </c>
    </row>
    <row r="256" spans="1:92" ht="16.350000000000001" customHeight="1" x14ac:dyDescent="0.2">
      <c r="A256" s="4867"/>
      <c r="B256" s="4749" t="s">
        <v>1424</v>
      </c>
      <c r="C256" s="4749"/>
      <c r="D256" s="2860">
        <f t="shared" si="154"/>
        <v>0</v>
      </c>
      <c r="E256" s="2874">
        <f t="shared" si="148"/>
        <v>0</v>
      </c>
      <c r="F256" s="2875">
        <f t="shared" si="148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7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8"/>
        <v/>
      </c>
      <c r="CB256" s="3419" t="str">
        <f t="shared" si="139"/>
        <v/>
      </c>
      <c r="CC256" s="3419" t="str">
        <f t="shared" si="132"/>
        <v/>
      </c>
      <c r="CD256" s="3419" t="str">
        <f t="shared" si="151"/>
        <v/>
      </c>
      <c r="CE256" s="3419" t="str">
        <f t="shared" si="140"/>
        <v/>
      </c>
      <c r="CF256" s="3419" t="str">
        <f t="shared" si="141"/>
        <v/>
      </c>
      <c r="CG256" s="3419" t="str">
        <f t="shared" si="142"/>
        <v/>
      </c>
      <c r="CH256" s="3420">
        <f t="shared" si="152"/>
        <v>0</v>
      </c>
      <c r="CI256" s="3420">
        <f t="shared" si="144"/>
        <v>0</v>
      </c>
      <c r="CJ256" s="3420">
        <f t="shared" si="134"/>
        <v>0</v>
      </c>
      <c r="CK256" s="3420">
        <f t="shared" si="153"/>
        <v>0</v>
      </c>
      <c r="CL256" s="3420">
        <f t="shared" si="145"/>
        <v>0</v>
      </c>
      <c r="CM256" s="3420">
        <f t="shared" si="145"/>
        <v>0</v>
      </c>
      <c r="CN256" s="3420">
        <f t="shared" si="145"/>
        <v>0</v>
      </c>
    </row>
    <row r="257" spans="1:92" ht="16.350000000000001" customHeight="1" x14ac:dyDescent="0.2">
      <c r="A257" s="4867"/>
      <c r="B257" s="4749" t="s">
        <v>1423</v>
      </c>
      <c r="C257" s="4749"/>
      <c r="D257" s="2860">
        <f t="shared" si="154"/>
        <v>0</v>
      </c>
      <c r="E257" s="2874">
        <f t="shared" si="148"/>
        <v>0</v>
      </c>
      <c r="F257" s="2875">
        <f t="shared" si="148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7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8"/>
        <v/>
      </c>
      <c r="CB257" s="3419" t="str">
        <f t="shared" si="139"/>
        <v/>
      </c>
      <c r="CC257" s="3419" t="str">
        <f t="shared" si="132"/>
        <v/>
      </c>
      <c r="CD257" s="3419" t="str">
        <f t="shared" si="151"/>
        <v/>
      </c>
      <c r="CE257" s="3419" t="str">
        <f t="shared" si="140"/>
        <v/>
      </c>
      <c r="CF257" s="3419" t="str">
        <f t="shared" si="141"/>
        <v/>
      </c>
      <c r="CG257" s="3419" t="str">
        <f t="shared" si="142"/>
        <v/>
      </c>
      <c r="CH257" s="3420">
        <f t="shared" si="152"/>
        <v>0</v>
      </c>
      <c r="CI257" s="3420">
        <f t="shared" si="144"/>
        <v>0</v>
      </c>
      <c r="CJ257" s="3420">
        <f t="shared" si="134"/>
        <v>0</v>
      </c>
      <c r="CK257" s="3420">
        <f t="shared" si="153"/>
        <v>0</v>
      </c>
      <c r="CL257" s="3420">
        <f t="shared" si="145"/>
        <v>0</v>
      </c>
      <c r="CM257" s="3420">
        <f t="shared" si="145"/>
        <v>0</v>
      </c>
      <c r="CN257" s="3420">
        <f t="shared" si="145"/>
        <v>0</v>
      </c>
    </row>
    <row r="258" spans="1:92" ht="16.350000000000001" customHeight="1" x14ac:dyDescent="0.2">
      <c r="A258" s="4867"/>
      <c r="B258" s="4749" t="s">
        <v>1422</v>
      </c>
      <c r="C258" s="4749"/>
      <c r="D258" s="2860">
        <f t="shared" si="154"/>
        <v>0</v>
      </c>
      <c r="E258" s="2986">
        <f t="shared" si="148"/>
        <v>0</v>
      </c>
      <c r="F258" s="2987">
        <f t="shared" si="148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7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8"/>
        <v/>
      </c>
      <c r="CB258" s="3419" t="str">
        <f t="shared" si="139"/>
        <v/>
      </c>
      <c r="CC258" s="3419" t="str">
        <f t="shared" si="132"/>
        <v/>
      </c>
      <c r="CD258" s="3419" t="str">
        <f t="shared" si="151"/>
        <v/>
      </c>
      <c r="CE258" s="3419" t="str">
        <f t="shared" si="140"/>
        <v/>
      </c>
      <c r="CF258" s="3419" t="str">
        <f t="shared" si="141"/>
        <v/>
      </c>
      <c r="CG258" s="3419" t="str">
        <f t="shared" si="142"/>
        <v/>
      </c>
      <c r="CH258" s="3420">
        <f t="shared" si="152"/>
        <v>0</v>
      </c>
      <c r="CI258" s="3420">
        <f t="shared" si="144"/>
        <v>0</v>
      </c>
      <c r="CJ258" s="3420">
        <f t="shared" si="134"/>
        <v>0</v>
      </c>
      <c r="CK258" s="3420">
        <f t="shared" si="153"/>
        <v>0</v>
      </c>
      <c r="CL258" s="3420">
        <f t="shared" si="145"/>
        <v>0</v>
      </c>
      <c r="CM258" s="3420">
        <f t="shared" si="145"/>
        <v>0</v>
      </c>
      <c r="CN258" s="3420">
        <f t="shared" si="145"/>
        <v>0</v>
      </c>
    </row>
    <row r="259" spans="1:92" ht="16.350000000000001" customHeight="1" x14ac:dyDescent="0.2">
      <c r="A259" s="4732"/>
      <c r="B259" s="4748" t="s">
        <v>1421</v>
      </c>
      <c r="C259" s="4748"/>
      <c r="D259" s="2977">
        <f t="shared" si="154"/>
        <v>0</v>
      </c>
      <c r="E259" s="2984">
        <f t="shared" si="148"/>
        <v>0</v>
      </c>
      <c r="F259" s="2985">
        <f t="shared" si="148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7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8"/>
        <v/>
      </c>
      <c r="CB259" s="3419" t="str">
        <f t="shared" si="139"/>
        <v/>
      </c>
      <c r="CC259" s="3419" t="str">
        <f t="shared" si="132"/>
        <v/>
      </c>
      <c r="CD259" s="3419" t="str">
        <f t="shared" si="151"/>
        <v/>
      </c>
      <c r="CE259" s="3419" t="str">
        <f t="shared" si="140"/>
        <v/>
      </c>
      <c r="CF259" s="3419" t="str">
        <f t="shared" si="141"/>
        <v/>
      </c>
      <c r="CG259" s="3419" t="str">
        <f t="shared" si="142"/>
        <v/>
      </c>
      <c r="CH259" s="3420">
        <f t="shared" si="152"/>
        <v>0</v>
      </c>
      <c r="CI259" s="3420">
        <f t="shared" si="144"/>
        <v>0</v>
      </c>
      <c r="CJ259" s="3420">
        <f t="shared" si="134"/>
        <v>0</v>
      </c>
      <c r="CK259" s="3420">
        <f t="shared" si="153"/>
        <v>0</v>
      </c>
      <c r="CL259" s="3420">
        <f t="shared" si="145"/>
        <v>0</v>
      </c>
      <c r="CM259" s="3420">
        <f t="shared" si="145"/>
        <v>0</v>
      </c>
      <c r="CN259" s="3420">
        <f t="shared" si="145"/>
        <v>0</v>
      </c>
    </row>
    <row r="260" spans="1:92" ht="16.350000000000001" customHeight="1" x14ac:dyDescent="0.2">
      <c r="A260" s="4134" t="s">
        <v>1384</v>
      </c>
      <c r="B260" s="4750" t="s">
        <v>1425</v>
      </c>
      <c r="C260" s="4750"/>
      <c r="D260" s="2833">
        <f t="shared" si="154"/>
        <v>0</v>
      </c>
      <c r="E260" s="355">
        <f t="shared" si="148"/>
        <v>0</v>
      </c>
      <c r="F260" s="2855">
        <f t="shared" si="149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7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8"/>
        <v/>
      </c>
      <c r="CB260" s="3419" t="str">
        <f t="shared" si="139"/>
        <v/>
      </c>
      <c r="CC260" s="3419" t="str">
        <f t="shared" si="132"/>
        <v/>
      </c>
      <c r="CD260" s="3419" t="str">
        <f t="shared" si="151"/>
        <v/>
      </c>
      <c r="CE260" s="3419" t="str">
        <f t="shared" si="140"/>
        <v/>
      </c>
      <c r="CF260" s="3419" t="str">
        <f t="shared" si="141"/>
        <v/>
      </c>
      <c r="CG260" s="3419" t="str">
        <f t="shared" si="142"/>
        <v/>
      </c>
      <c r="CH260" s="3420">
        <f t="shared" si="152"/>
        <v>0</v>
      </c>
      <c r="CI260" s="3420">
        <f t="shared" si="144"/>
        <v>0</v>
      </c>
      <c r="CJ260" s="3420">
        <f t="shared" si="134"/>
        <v>0</v>
      </c>
      <c r="CK260" s="3420">
        <f t="shared" si="153"/>
        <v>0</v>
      </c>
      <c r="CL260" s="3420">
        <f t="shared" si="145"/>
        <v>0</v>
      </c>
      <c r="CM260" s="3420">
        <f t="shared" si="145"/>
        <v>0</v>
      </c>
      <c r="CN260" s="3420">
        <f t="shared" si="145"/>
        <v>0</v>
      </c>
    </row>
    <row r="261" spans="1:92" ht="16.350000000000001" customHeight="1" x14ac:dyDescent="0.2">
      <c r="A261" s="4338"/>
      <c r="B261" s="4749" t="s">
        <v>1424</v>
      </c>
      <c r="C261" s="4749"/>
      <c r="D261" s="2860">
        <f t="shared" si="154"/>
        <v>0</v>
      </c>
      <c r="E261" s="2861">
        <f t="shared" si="148"/>
        <v>0</v>
      </c>
      <c r="F261" s="2862">
        <f t="shared" si="149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7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8"/>
        <v/>
      </c>
      <c r="CB261" s="3419" t="str">
        <f t="shared" si="139"/>
        <v/>
      </c>
      <c r="CC261" s="3419" t="str">
        <f t="shared" si="132"/>
        <v/>
      </c>
      <c r="CD261" s="3419" t="str">
        <f t="shared" si="151"/>
        <v/>
      </c>
      <c r="CE261" s="3419" t="str">
        <f t="shared" si="140"/>
        <v/>
      </c>
      <c r="CF261" s="3419" t="str">
        <f t="shared" si="141"/>
        <v/>
      </c>
      <c r="CG261" s="3419" t="str">
        <f t="shared" si="142"/>
        <v/>
      </c>
      <c r="CH261" s="3420">
        <f t="shared" si="152"/>
        <v>0</v>
      </c>
      <c r="CI261" s="3420">
        <f t="shared" si="144"/>
        <v>0</v>
      </c>
      <c r="CJ261" s="3420">
        <f t="shared" si="134"/>
        <v>0</v>
      </c>
      <c r="CK261" s="3420">
        <f t="shared" si="153"/>
        <v>0</v>
      </c>
      <c r="CL261" s="3420">
        <f t="shared" si="145"/>
        <v>0</v>
      </c>
      <c r="CM261" s="3420">
        <f t="shared" si="145"/>
        <v>0</v>
      </c>
      <c r="CN261" s="3420">
        <f t="shared" si="145"/>
        <v>0</v>
      </c>
    </row>
    <row r="262" spans="1:92" ht="16.350000000000001" customHeight="1" x14ac:dyDescent="0.2">
      <c r="A262" s="4338"/>
      <c r="B262" s="4749" t="s">
        <v>1423</v>
      </c>
      <c r="C262" s="4749"/>
      <c r="D262" s="2860">
        <f t="shared" si="154"/>
        <v>0</v>
      </c>
      <c r="E262" s="2861">
        <f t="shared" si="148"/>
        <v>0</v>
      </c>
      <c r="F262" s="2862">
        <f t="shared" si="149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7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8"/>
        <v/>
      </c>
      <c r="CB262" s="3419" t="str">
        <f t="shared" si="139"/>
        <v/>
      </c>
      <c r="CC262" s="3419" t="str">
        <f t="shared" si="132"/>
        <v/>
      </c>
      <c r="CD262" s="3419" t="str">
        <f t="shared" si="151"/>
        <v/>
      </c>
      <c r="CE262" s="3419" t="str">
        <f t="shared" si="140"/>
        <v/>
      </c>
      <c r="CF262" s="3419" t="str">
        <f t="shared" si="141"/>
        <v/>
      </c>
      <c r="CG262" s="3419" t="str">
        <f t="shared" si="142"/>
        <v/>
      </c>
      <c r="CH262" s="3420">
        <f t="shared" si="152"/>
        <v>0</v>
      </c>
      <c r="CI262" s="3420">
        <f t="shared" si="144"/>
        <v>0</v>
      </c>
      <c r="CJ262" s="3420">
        <f t="shared" si="134"/>
        <v>0</v>
      </c>
      <c r="CK262" s="3420">
        <f t="shared" si="153"/>
        <v>0</v>
      </c>
      <c r="CL262" s="3420">
        <f t="shared" si="145"/>
        <v>0</v>
      </c>
      <c r="CM262" s="3420">
        <f t="shared" si="145"/>
        <v>0</v>
      </c>
      <c r="CN262" s="3420">
        <f t="shared" si="145"/>
        <v>0</v>
      </c>
    </row>
    <row r="263" spans="1:92" ht="16.350000000000001" customHeight="1" x14ac:dyDescent="0.2">
      <c r="A263" s="4338"/>
      <c r="B263" s="4749" t="s">
        <v>1422</v>
      </c>
      <c r="C263" s="4749"/>
      <c r="D263" s="2860">
        <f t="shared" si="154"/>
        <v>0</v>
      </c>
      <c r="E263" s="2861">
        <f t="shared" si="148"/>
        <v>0</v>
      </c>
      <c r="F263" s="2862">
        <f t="shared" si="149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7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8"/>
        <v/>
      </c>
      <c r="CB263" s="3419" t="str">
        <f t="shared" si="139"/>
        <v/>
      </c>
      <c r="CC263" s="3419" t="str">
        <f t="shared" si="132"/>
        <v/>
      </c>
      <c r="CD263" s="3419" t="str">
        <f t="shared" si="151"/>
        <v/>
      </c>
      <c r="CE263" s="3419" t="str">
        <f t="shared" si="140"/>
        <v/>
      </c>
      <c r="CF263" s="3419" t="str">
        <f t="shared" si="141"/>
        <v/>
      </c>
      <c r="CG263" s="3419" t="str">
        <f t="shared" si="142"/>
        <v/>
      </c>
      <c r="CH263" s="3420">
        <f t="shared" si="152"/>
        <v>0</v>
      </c>
      <c r="CI263" s="3420">
        <f t="shared" si="144"/>
        <v>0</v>
      </c>
      <c r="CJ263" s="3420">
        <f t="shared" si="134"/>
        <v>0</v>
      </c>
      <c r="CK263" s="3420">
        <f t="shared" si="153"/>
        <v>0</v>
      </c>
      <c r="CL263" s="3420">
        <f t="shared" si="145"/>
        <v>0</v>
      </c>
      <c r="CM263" s="3420">
        <f t="shared" si="145"/>
        <v>0</v>
      </c>
      <c r="CN263" s="3420">
        <f t="shared" si="145"/>
        <v>0</v>
      </c>
    </row>
    <row r="264" spans="1:92" ht="16.350000000000001" customHeight="1" x14ac:dyDescent="0.2">
      <c r="A264" s="4609"/>
      <c r="B264" s="4748" t="s">
        <v>1421</v>
      </c>
      <c r="C264" s="4748"/>
      <c r="D264" s="2870">
        <f t="shared" si="154"/>
        <v>0</v>
      </c>
      <c r="E264" s="2871">
        <f t="shared" si="148"/>
        <v>0</v>
      </c>
      <c r="F264" s="1276">
        <f t="shared" si="149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7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8"/>
        <v/>
      </c>
      <c r="CB264" s="3419" t="str">
        <f t="shared" si="139"/>
        <v/>
      </c>
      <c r="CC264" s="3419" t="str">
        <f t="shared" si="132"/>
        <v/>
      </c>
      <c r="CD264" s="3419" t="str">
        <f t="shared" si="151"/>
        <v/>
      </c>
      <c r="CE264" s="3419" t="str">
        <f t="shared" si="140"/>
        <v/>
      </c>
      <c r="CF264" s="3419" t="str">
        <f t="shared" si="141"/>
        <v/>
      </c>
      <c r="CG264" s="3419" t="str">
        <f t="shared" si="142"/>
        <v/>
      </c>
      <c r="CH264" s="3420">
        <f t="shared" si="152"/>
        <v>0</v>
      </c>
      <c r="CI264" s="3420">
        <f t="shared" si="144"/>
        <v>0</v>
      </c>
      <c r="CJ264" s="3420">
        <f t="shared" si="134"/>
        <v>0</v>
      </c>
      <c r="CK264" s="3420">
        <f t="shared" si="153"/>
        <v>0</v>
      </c>
      <c r="CL264" s="3420">
        <f t="shared" si="145"/>
        <v>0</v>
      </c>
      <c r="CM264" s="3420">
        <f t="shared" si="145"/>
        <v>0</v>
      </c>
      <c r="CN264" s="3420">
        <f t="shared" si="145"/>
        <v>0</v>
      </c>
    </row>
    <row r="265" spans="1:92" ht="16.350000000000001" customHeight="1" x14ac:dyDescent="0.2">
      <c r="A265" s="4134" t="s">
        <v>1385</v>
      </c>
      <c r="B265" s="4831" t="s">
        <v>1425</v>
      </c>
      <c r="C265" s="4833"/>
      <c r="D265" s="2833">
        <f t="shared" si="154"/>
        <v>0</v>
      </c>
      <c r="E265" s="355">
        <f t="shared" si="148"/>
        <v>0</v>
      </c>
      <c r="F265" s="2855">
        <f t="shared" si="149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7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8"/>
        <v/>
      </c>
      <c r="CB265" s="3419" t="str">
        <f t="shared" si="139"/>
        <v/>
      </c>
      <c r="CC265" s="3419" t="str">
        <f t="shared" si="132"/>
        <v/>
      </c>
      <c r="CD265" s="3419" t="str">
        <f t="shared" si="151"/>
        <v/>
      </c>
      <c r="CE265" s="3419" t="str">
        <f t="shared" si="140"/>
        <v/>
      </c>
      <c r="CF265" s="3419" t="str">
        <f t="shared" si="141"/>
        <v/>
      </c>
      <c r="CG265" s="3419" t="str">
        <f t="shared" si="142"/>
        <v/>
      </c>
      <c r="CH265" s="3420">
        <f t="shared" si="152"/>
        <v>0</v>
      </c>
      <c r="CI265" s="3420">
        <f t="shared" si="144"/>
        <v>0</v>
      </c>
      <c r="CJ265" s="3420">
        <f t="shared" si="134"/>
        <v>0</v>
      </c>
      <c r="CK265" s="3420">
        <f t="shared" si="153"/>
        <v>0</v>
      </c>
      <c r="CL265" s="3420">
        <f t="shared" si="145"/>
        <v>0</v>
      </c>
      <c r="CM265" s="3420">
        <f t="shared" si="145"/>
        <v>0</v>
      </c>
      <c r="CN265" s="3420">
        <f t="shared" si="145"/>
        <v>0</v>
      </c>
    </row>
    <row r="266" spans="1:92" ht="16.350000000000001" customHeight="1" x14ac:dyDescent="0.2">
      <c r="A266" s="4338"/>
      <c r="B266" s="4749" t="s">
        <v>1424</v>
      </c>
      <c r="C266" s="4749"/>
      <c r="D266" s="2860">
        <f t="shared" si="154"/>
        <v>0</v>
      </c>
      <c r="E266" s="2861">
        <f t="shared" si="148"/>
        <v>0</v>
      </c>
      <c r="F266" s="2862">
        <f t="shared" si="149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7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8"/>
        <v/>
      </c>
      <c r="CB266" s="3419" t="str">
        <f t="shared" si="139"/>
        <v/>
      </c>
      <c r="CC266" s="3419" t="str">
        <f t="shared" si="132"/>
        <v/>
      </c>
      <c r="CD266" s="3419" t="str">
        <f t="shared" si="151"/>
        <v/>
      </c>
      <c r="CE266" s="3419" t="str">
        <f t="shared" si="140"/>
        <v/>
      </c>
      <c r="CF266" s="3419" t="str">
        <f t="shared" si="141"/>
        <v/>
      </c>
      <c r="CG266" s="3419" t="str">
        <f t="shared" si="142"/>
        <v/>
      </c>
      <c r="CH266" s="3420">
        <f t="shared" si="152"/>
        <v>0</v>
      </c>
      <c r="CI266" s="3420">
        <f t="shared" si="144"/>
        <v>0</v>
      </c>
      <c r="CJ266" s="3420">
        <f t="shared" si="134"/>
        <v>0</v>
      </c>
      <c r="CK266" s="3420">
        <f t="shared" si="153"/>
        <v>0</v>
      </c>
      <c r="CL266" s="3420">
        <f t="shared" si="145"/>
        <v>0</v>
      </c>
      <c r="CM266" s="3420">
        <f t="shared" si="145"/>
        <v>0</v>
      </c>
      <c r="CN266" s="3420">
        <f t="shared" si="145"/>
        <v>0</v>
      </c>
    </row>
    <row r="267" spans="1:92" ht="16.350000000000001" customHeight="1" x14ac:dyDescent="0.2">
      <c r="A267" s="4338"/>
      <c r="B267" s="4749" t="s">
        <v>1423</v>
      </c>
      <c r="C267" s="4749"/>
      <c r="D267" s="2860">
        <f t="shared" si="154"/>
        <v>0</v>
      </c>
      <c r="E267" s="2861">
        <f t="shared" si="148"/>
        <v>0</v>
      </c>
      <c r="F267" s="2862">
        <f t="shared" si="149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7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8"/>
        <v/>
      </c>
      <c r="CB267" s="3419" t="str">
        <f t="shared" si="139"/>
        <v/>
      </c>
      <c r="CC267" s="3419" t="str">
        <f t="shared" ref="CC267:CC278" si="155">IF(CJ267=1,"* La consulta pertinente según condición clínica NO DEBE ser mayor al Total registrado. ","")</f>
        <v/>
      </c>
      <c r="CD267" s="3419" t="str">
        <f t="shared" si="151"/>
        <v/>
      </c>
      <c r="CE267" s="3419" t="str">
        <f t="shared" si="140"/>
        <v/>
      </c>
      <c r="CF267" s="3419" t="str">
        <f t="shared" si="141"/>
        <v/>
      </c>
      <c r="CG267" s="3419" t="str">
        <f t="shared" si="142"/>
        <v/>
      </c>
      <c r="CH267" s="3420">
        <f t="shared" si="152"/>
        <v>0</v>
      </c>
      <c r="CI267" s="3420">
        <f t="shared" si="144"/>
        <v>0</v>
      </c>
      <c r="CJ267" s="3420">
        <f t="shared" ref="CJ267:CJ278" si="156">IF(D269&lt;Z269,1,0)</f>
        <v>0</v>
      </c>
      <c r="CK267" s="3420">
        <f t="shared" si="153"/>
        <v>0</v>
      </c>
      <c r="CL267" s="3420">
        <f t="shared" si="145"/>
        <v>0</v>
      </c>
      <c r="CM267" s="3420">
        <f t="shared" si="145"/>
        <v>0</v>
      </c>
      <c r="CN267" s="3420">
        <f t="shared" si="145"/>
        <v>0</v>
      </c>
    </row>
    <row r="268" spans="1:92" ht="16.350000000000001" customHeight="1" x14ac:dyDescent="0.2">
      <c r="A268" s="4338"/>
      <c r="B268" s="4749" t="s">
        <v>1422</v>
      </c>
      <c r="C268" s="4749"/>
      <c r="D268" s="2860">
        <f t="shared" si="154"/>
        <v>0</v>
      </c>
      <c r="E268" s="2861">
        <f t="shared" si="148"/>
        <v>0</v>
      </c>
      <c r="F268" s="2862">
        <f t="shared" si="149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7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8">IF(CH268=1,"* El número de pacientes de 60 años NO DEBE Ser mayor a lo registrado en el grupo Etario 20-64 años. ","")</f>
        <v/>
      </c>
      <c r="CB268" s="3419" t="str">
        <f t="shared" ref="CB268:CB278" si="159">IF(CI268=1,"* La consulta pertinente según Protocolo de Referencia NO DEBE ser mayor al Total registrado. ","")</f>
        <v/>
      </c>
      <c r="CC268" s="3419" t="str">
        <f t="shared" si="155"/>
        <v/>
      </c>
      <c r="CD268" s="3419" t="str">
        <f t="shared" si="151"/>
        <v/>
      </c>
      <c r="CE268" s="3419" t="str">
        <f t="shared" ref="CE268:CE278" si="160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1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2">IF(AND($D268&lt;&gt;0,AE268=""),"* No olvide digitar la columna Migrantes (Digite CEROS si no tiene). ",IF($D268&lt;AE268,"* Los Migrantes NO DEBEN ser mayor al total. ",""))</f>
        <v/>
      </c>
      <c r="CH268" s="3420">
        <f t="shared" si="152"/>
        <v>0</v>
      </c>
      <c r="CI268" s="3420">
        <f t="shared" ref="CI268:CI278" si="163">IF(D268&lt;Y268,1,0)</f>
        <v>0</v>
      </c>
      <c r="CJ268" s="3420">
        <f t="shared" si="156"/>
        <v>0</v>
      </c>
      <c r="CK268" s="3420">
        <f t="shared" si="153"/>
        <v>0</v>
      </c>
      <c r="CL268" s="3420">
        <f t="shared" ref="CL268:CN278" si="164">IF(AND($D268&lt;&gt;0,AC268=""),1,IF($D268&lt;AC268,1,0))</f>
        <v>0</v>
      </c>
      <c r="CM268" s="3420">
        <f t="shared" si="164"/>
        <v>0</v>
      </c>
      <c r="CN268" s="3420">
        <f t="shared" si="164"/>
        <v>0</v>
      </c>
    </row>
    <row r="269" spans="1:92" ht="16.350000000000001" customHeight="1" x14ac:dyDescent="0.2">
      <c r="A269" s="4609"/>
      <c r="B269" s="4748" t="s">
        <v>1421</v>
      </c>
      <c r="C269" s="4748"/>
      <c r="D269" s="2870">
        <f t="shared" si="154"/>
        <v>0</v>
      </c>
      <c r="E269" s="2871">
        <f t="shared" si="148"/>
        <v>0</v>
      </c>
      <c r="F269" s="1276">
        <f t="shared" si="149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7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8"/>
        <v/>
      </c>
      <c r="CB269" s="3419" t="str">
        <f t="shared" si="159"/>
        <v/>
      </c>
      <c r="CC269" s="3419" t="str">
        <f t="shared" si="155"/>
        <v/>
      </c>
      <c r="CD269" s="3419" t="str">
        <f t="shared" si="151"/>
        <v/>
      </c>
      <c r="CE269" s="3419" t="str">
        <f t="shared" si="160"/>
        <v/>
      </c>
      <c r="CF269" s="3419" t="str">
        <f t="shared" si="161"/>
        <v/>
      </c>
      <c r="CG269" s="3419" t="str">
        <f t="shared" si="162"/>
        <v/>
      </c>
      <c r="CH269" s="3420">
        <f t="shared" si="152"/>
        <v>0</v>
      </c>
      <c r="CI269" s="3420">
        <f t="shared" si="163"/>
        <v>0</v>
      </c>
      <c r="CJ269" s="3420">
        <f t="shared" si="156"/>
        <v>0</v>
      </c>
      <c r="CK269" s="3420">
        <f t="shared" si="153"/>
        <v>0</v>
      </c>
      <c r="CL269" s="3420">
        <f t="shared" si="164"/>
        <v>0</v>
      </c>
      <c r="CM269" s="3420">
        <f t="shared" si="164"/>
        <v>0</v>
      </c>
      <c r="CN269" s="3420">
        <f t="shared" si="164"/>
        <v>0</v>
      </c>
    </row>
    <row r="270" spans="1:92" ht="16.350000000000001" customHeight="1" x14ac:dyDescent="0.2">
      <c r="A270" s="4728" t="s">
        <v>1386</v>
      </c>
      <c r="B270" s="4773" t="s">
        <v>1425</v>
      </c>
      <c r="C270" s="4773"/>
      <c r="D270" s="3652">
        <f t="shared" si="154"/>
        <v>0</v>
      </c>
      <c r="E270" s="3653">
        <f t="shared" si="148"/>
        <v>0</v>
      </c>
      <c r="F270" s="3654">
        <f t="shared" si="149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7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8"/>
        <v/>
      </c>
      <c r="CB270" s="3419" t="str">
        <f t="shared" si="159"/>
        <v/>
      </c>
      <c r="CC270" s="3419" t="str">
        <f t="shared" si="155"/>
        <v/>
      </c>
      <c r="CD270" s="3419" t="str">
        <f t="shared" si="151"/>
        <v/>
      </c>
      <c r="CE270" s="3419" t="str">
        <f t="shared" si="160"/>
        <v/>
      </c>
      <c r="CF270" s="3419" t="str">
        <f t="shared" si="161"/>
        <v/>
      </c>
      <c r="CG270" s="3419" t="str">
        <f t="shared" si="162"/>
        <v/>
      </c>
      <c r="CH270" s="3420">
        <f t="shared" si="152"/>
        <v>0</v>
      </c>
      <c r="CI270" s="3420">
        <f t="shared" si="163"/>
        <v>0</v>
      </c>
      <c r="CJ270" s="3420">
        <f t="shared" si="156"/>
        <v>0</v>
      </c>
      <c r="CK270" s="3420">
        <f t="shared" si="153"/>
        <v>0</v>
      </c>
      <c r="CL270" s="3420">
        <f t="shared" si="164"/>
        <v>0</v>
      </c>
      <c r="CM270" s="3420">
        <f t="shared" si="164"/>
        <v>0</v>
      </c>
      <c r="CN270" s="3420">
        <f t="shared" si="164"/>
        <v>0</v>
      </c>
    </row>
    <row r="271" spans="1:92" ht="16.350000000000001" customHeight="1" x14ac:dyDescent="0.2">
      <c r="A271" s="4135"/>
      <c r="B271" s="4749" t="s">
        <v>1424</v>
      </c>
      <c r="C271" s="4749"/>
      <c r="D271" s="1704">
        <f t="shared" si="154"/>
        <v>0</v>
      </c>
      <c r="E271" s="3659">
        <f t="shared" si="148"/>
        <v>0</v>
      </c>
      <c r="F271" s="3660">
        <f t="shared" si="149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7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8"/>
        <v/>
      </c>
      <c r="CB271" s="3419" t="str">
        <f t="shared" si="159"/>
        <v/>
      </c>
      <c r="CC271" s="3419" t="str">
        <f t="shared" si="155"/>
        <v/>
      </c>
      <c r="CD271" s="3419" t="str">
        <f t="shared" si="151"/>
        <v/>
      </c>
      <c r="CE271" s="3419" t="str">
        <f t="shared" si="160"/>
        <v/>
      </c>
      <c r="CF271" s="3419" t="str">
        <f t="shared" si="161"/>
        <v/>
      </c>
      <c r="CG271" s="3419" t="str">
        <f t="shared" si="162"/>
        <v/>
      </c>
      <c r="CH271" s="3420">
        <f t="shared" si="152"/>
        <v>0</v>
      </c>
      <c r="CI271" s="3420">
        <f t="shared" si="163"/>
        <v>0</v>
      </c>
      <c r="CJ271" s="3420">
        <f t="shared" si="156"/>
        <v>0</v>
      </c>
      <c r="CK271" s="3420">
        <f t="shared" si="153"/>
        <v>0</v>
      </c>
      <c r="CL271" s="3420">
        <f t="shared" si="164"/>
        <v>0</v>
      </c>
      <c r="CM271" s="3420">
        <f t="shared" si="164"/>
        <v>0</v>
      </c>
      <c r="CN271" s="3420">
        <f t="shared" si="164"/>
        <v>0</v>
      </c>
    </row>
    <row r="272" spans="1:92" ht="16.350000000000001" customHeight="1" x14ac:dyDescent="0.2">
      <c r="A272" s="4135"/>
      <c r="B272" s="4765" t="s">
        <v>1423</v>
      </c>
      <c r="C272" s="4766"/>
      <c r="D272" s="1704">
        <f t="shared" si="154"/>
        <v>0</v>
      </c>
      <c r="E272" s="3659">
        <f t="shared" si="148"/>
        <v>0</v>
      </c>
      <c r="F272" s="3660">
        <f t="shared" si="149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7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8"/>
        <v/>
      </c>
      <c r="CB272" s="3419" t="str">
        <f t="shared" si="159"/>
        <v/>
      </c>
      <c r="CC272" s="3419" t="str">
        <f t="shared" si="155"/>
        <v/>
      </c>
      <c r="CD272" s="3419" t="str">
        <f t="shared" si="151"/>
        <v/>
      </c>
      <c r="CE272" s="3419" t="str">
        <f t="shared" si="160"/>
        <v/>
      </c>
      <c r="CF272" s="3419" t="str">
        <f t="shared" si="161"/>
        <v/>
      </c>
      <c r="CG272" s="3419" t="str">
        <f t="shared" si="162"/>
        <v/>
      </c>
      <c r="CH272" s="3420">
        <f t="shared" si="152"/>
        <v>0</v>
      </c>
      <c r="CI272" s="3420">
        <f t="shared" si="163"/>
        <v>0</v>
      </c>
      <c r="CJ272" s="3420">
        <f t="shared" si="156"/>
        <v>0</v>
      </c>
      <c r="CK272" s="3420">
        <f t="shared" si="153"/>
        <v>0</v>
      </c>
      <c r="CL272" s="3420">
        <f t="shared" si="164"/>
        <v>0</v>
      </c>
      <c r="CM272" s="3420">
        <f t="shared" si="164"/>
        <v>0</v>
      </c>
      <c r="CN272" s="3420">
        <f t="shared" si="164"/>
        <v>0</v>
      </c>
    </row>
    <row r="273" spans="1:92" ht="16.350000000000001" customHeight="1" x14ac:dyDescent="0.2">
      <c r="A273" s="4135"/>
      <c r="B273" s="4765" t="s">
        <v>1422</v>
      </c>
      <c r="C273" s="4766"/>
      <c r="D273" s="1704">
        <f t="shared" si="154"/>
        <v>0</v>
      </c>
      <c r="E273" s="3659">
        <f t="shared" si="148"/>
        <v>0</v>
      </c>
      <c r="F273" s="3660">
        <f t="shared" si="149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7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8"/>
        <v/>
      </c>
      <c r="CB273" s="3419" t="str">
        <f t="shared" si="159"/>
        <v/>
      </c>
      <c r="CC273" s="3419" t="str">
        <f t="shared" si="155"/>
        <v/>
      </c>
      <c r="CD273" s="3419" t="str">
        <f t="shared" si="151"/>
        <v/>
      </c>
      <c r="CE273" s="3419" t="str">
        <f t="shared" si="160"/>
        <v/>
      </c>
      <c r="CF273" s="3419" t="str">
        <f t="shared" si="161"/>
        <v/>
      </c>
      <c r="CG273" s="3419" t="str">
        <f t="shared" si="162"/>
        <v/>
      </c>
      <c r="CH273" s="3420">
        <f t="shared" si="152"/>
        <v>0</v>
      </c>
      <c r="CI273" s="3420">
        <f t="shared" si="163"/>
        <v>0</v>
      </c>
      <c r="CJ273" s="3420">
        <f t="shared" si="156"/>
        <v>0</v>
      </c>
      <c r="CK273" s="3420">
        <f t="shared" si="153"/>
        <v>0</v>
      </c>
      <c r="CL273" s="3420">
        <f t="shared" si="164"/>
        <v>0</v>
      </c>
      <c r="CM273" s="3420">
        <f t="shared" si="164"/>
        <v>0</v>
      </c>
      <c r="CN273" s="3420">
        <f t="shared" si="164"/>
        <v>0</v>
      </c>
    </row>
    <row r="274" spans="1:92" ht="16.350000000000001" customHeight="1" thickBot="1" x14ac:dyDescent="0.25">
      <c r="A274" s="4836"/>
      <c r="B274" s="4767" t="s">
        <v>1421</v>
      </c>
      <c r="C274" s="4767"/>
      <c r="D274" s="1245">
        <f t="shared" si="154"/>
        <v>0</v>
      </c>
      <c r="E274" s="3669">
        <f t="shared" si="148"/>
        <v>0</v>
      </c>
      <c r="F274" s="3670">
        <f t="shared" si="149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7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8"/>
        <v/>
      </c>
      <c r="CB274" s="3419" t="str">
        <f t="shared" si="159"/>
        <v/>
      </c>
      <c r="CC274" s="3419" t="str">
        <f t="shared" si="155"/>
        <v/>
      </c>
      <c r="CD274" s="3419" t="str">
        <f t="shared" si="151"/>
        <v/>
      </c>
      <c r="CE274" s="3419" t="str">
        <f t="shared" si="160"/>
        <v/>
      </c>
      <c r="CF274" s="3419" t="str">
        <f t="shared" si="161"/>
        <v/>
      </c>
      <c r="CG274" s="3419" t="str">
        <f t="shared" si="162"/>
        <v/>
      </c>
      <c r="CH274" s="3420">
        <f t="shared" si="152"/>
        <v>0</v>
      </c>
      <c r="CI274" s="3420">
        <f t="shared" si="163"/>
        <v>0</v>
      </c>
      <c r="CJ274" s="3420">
        <f t="shared" si="156"/>
        <v>0</v>
      </c>
      <c r="CK274" s="3420">
        <f t="shared" si="153"/>
        <v>0</v>
      </c>
      <c r="CL274" s="3420">
        <f t="shared" si="164"/>
        <v>0</v>
      </c>
      <c r="CM274" s="3420">
        <f t="shared" si="164"/>
        <v>0</v>
      </c>
      <c r="CN274" s="3420">
        <f t="shared" si="164"/>
        <v>0</v>
      </c>
    </row>
    <row r="275" spans="1:92" ht="16.350000000000001" customHeight="1" thickTop="1" x14ac:dyDescent="0.2">
      <c r="A275" s="4780" t="s">
        <v>27</v>
      </c>
      <c r="B275" s="4774" t="s">
        <v>1425</v>
      </c>
      <c r="C275" s="4774"/>
      <c r="D275" s="2966">
        <f>SUM(E275+F275)</f>
        <v>0</v>
      </c>
      <c r="E275" s="2967">
        <f t="shared" si="148"/>
        <v>0</v>
      </c>
      <c r="F275" s="2968">
        <f t="shared" si="149"/>
        <v>0</v>
      </c>
      <c r="G275" s="2966">
        <f>+G205+G210+G215+G220+G225+G230+G235+G240+G260+G265+G270</f>
        <v>0</v>
      </c>
      <c r="H275" s="2968">
        <f t="shared" ref="H275:O275" si="165">+H205+H210+H215+H220+H225+H230+H235+H240+H260+H265+H270</f>
        <v>0</v>
      </c>
      <c r="I275" s="2999">
        <f t="shared" si="165"/>
        <v>0</v>
      </c>
      <c r="J275" s="2968">
        <f t="shared" si="165"/>
        <v>0</v>
      </c>
      <c r="K275" s="2999">
        <f t="shared" si="165"/>
        <v>0</v>
      </c>
      <c r="L275" s="2968">
        <f t="shared" si="165"/>
        <v>0</v>
      </c>
      <c r="M275" s="2999">
        <f t="shared" si="165"/>
        <v>0</v>
      </c>
      <c r="N275" s="2968">
        <f t="shared" si="165"/>
        <v>0</v>
      </c>
      <c r="O275" s="2999">
        <f t="shared" si="165"/>
        <v>0</v>
      </c>
      <c r="P275" s="2968">
        <f>+P205+P210+P215+P220+P225+P230+P235+P240+P260+P265+P270</f>
        <v>0</v>
      </c>
      <c r="Q275" s="2966">
        <f t="shared" ref="Q275:V275" si="166">+Q205+Q210+Q215+Q220+Q225+Q230+Q235+Q240+Q245+Q250+Q255+Q260+Q265+Q270</f>
        <v>0</v>
      </c>
      <c r="R275" s="3000">
        <f t="shared" si="166"/>
        <v>0</v>
      </c>
      <c r="S275" s="2966">
        <f t="shared" si="166"/>
        <v>0</v>
      </c>
      <c r="T275" s="3000">
        <f t="shared" si="166"/>
        <v>0</v>
      </c>
      <c r="U275" s="2966">
        <f t="shared" si="166"/>
        <v>0</v>
      </c>
      <c r="V275" s="3001">
        <f t="shared" si="166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7">+AA205+AA210+AA215+AA220+AA225+AA230+AA235+AA240+AA245+AA250+AA255+AA260+AA265+AA270</f>
        <v>0</v>
      </c>
      <c r="AB275" s="2967">
        <f t="shared" si="167"/>
        <v>0</v>
      </c>
      <c r="AC275" s="2999">
        <f t="shared" si="167"/>
        <v>0</v>
      </c>
      <c r="AD275" s="2999">
        <f t="shared" si="167"/>
        <v>0</v>
      </c>
      <c r="AE275" s="2968">
        <f t="shared" si="167"/>
        <v>0</v>
      </c>
      <c r="AF275" s="2272" t="str">
        <f t="shared" si="157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8"/>
        <v/>
      </c>
      <c r="CB275" s="3419" t="str">
        <f t="shared" si="159"/>
        <v/>
      </c>
      <c r="CC275" s="3419" t="str">
        <f t="shared" si="155"/>
        <v/>
      </c>
      <c r="CD275" s="3419" t="str">
        <f t="shared" si="151"/>
        <v/>
      </c>
      <c r="CE275" s="3419" t="str">
        <f t="shared" si="160"/>
        <v/>
      </c>
      <c r="CF275" s="3419" t="str">
        <f t="shared" si="161"/>
        <v/>
      </c>
      <c r="CG275" s="3419" t="str">
        <f t="shared" si="162"/>
        <v/>
      </c>
      <c r="CH275" s="3420">
        <f t="shared" si="152"/>
        <v>0</v>
      </c>
      <c r="CI275" s="3420">
        <f t="shared" si="163"/>
        <v>0</v>
      </c>
      <c r="CJ275" s="3420">
        <f t="shared" si="156"/>
        <v>0</v>
      </c>
      <c r="CK275" s="3420">
        <f t="shared" si="153"/>
        <v>0</v>
      </c>
      <c r="CL275" s="3420">
        <f t="shared" si="164"/>
        <v>0</v>
      </c>
      <c r="CM275" s="3420">
        <f t="shared" si="164"/>
        <v>0</v>
      </c>
      <c r="CN275" s="3420">
        <f t="shared" si="164"/>
        <v>0</v>
      </c>
    </row>
    <row r="276" spans="1:92" ht="16.350000000000001" customHeight="1" x14ac:dyDescent="0.2">
      <c r="A276" s="4780"/>
      <c r="B276" s="4749" t="s">
        <v>1424</v>
      </c>
      <c r="C276" s="4749"/>
      <c r="D276" s="2860">
        <f>SUM(E276+F276)</f>
        <v>0</v>
      </c>
      <c r="E276" s="2884">
        <f t="shared" si="148"/>
        <v>0</v>
      </c>
      <c r="F276" s="2885">
        <f t="shared" si="149"/>
        <v>0</v>
      </c>
      <c r="G276" s="2860">
        <f>+G206+G211+G216+G221+G226+G231+G236+G241+G261+G266+G271</f>
        <v>0</v>
      </c>
      <c r="H276" s="2885">
        <f t="shared" ref="H276:P276" si="168">+H206+H211+H216+H221+H226+H231+H236+H241+H261+H266+H271</f>
        <v>0</v>
      </c>
      <c r="I276" s="2981">
        <f t="shared" si="168"/>
        <v>0</v>
      </c>
      <c r="J276" s="2885">
        <f t="shared" si="168"/>
        <v>0</v>
      </c>
      <c r="K276" s="2981">
        <f t="shared" si="168"/>
        <v>0</v>
      </c>
      <c r="L276" s="2885">
        <f t="shared" si="168"/>
        <v>0</v>
      </c>
      <c r="M276" s="2981">
        <f t="shared" si="168"/>
        <v>0</v>
      </c>
      <c r="N276" s="2885">
        <f t="shared" si="168"/>
        <v>0</v>
      </c>
      <c r="O276" s="2981">
        <f t="shared" si="168"/>
        <v>0</v>
      </c>
      <c r="P276" s="2885">
        <f t="shared" si="168"/>
        <v>0</v>
      </c>
      <c r="Q276" s="2860">
        <f t="shared" ref="Q276:R278" si="169">+Q206+Q211+Q216+Q221+Q226+Q231+Q236+Q241+Q246+Q251+Q256+Q261+Q266+Q271</f>
        <v>0</v>
      </c>
      <c r="R276" s="2982">
        <f t="shared" si="169"/>
        <v>0</v>
      </c>
      <c r="S276" s="2860">
        <f t="shared" ref="S276:T276" si="170">+S206+S211+S216+S221+S226+S231+S236+S241+S246+S251+S256+S261+S266+S271</f>
        <v>0</v>
      </c>
      <c r="T276" s="2982">
        <f t="shared" si="170"/>
        <v>0</v>
      </c>
      <c r="U276" s="2860">
        <f t="shared" ref="U276:V276" si="171">+U206+U211+U216+U221+U226+U231+U236+U241+U246+U251+U256+U261+U266+U271</f>
        <v>0</v>
      </c>
      <c r="V276" s="2983">
        <f t="shared" si="171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2">+AA206+AA211+AA216+AA221+AA226+AA231+AA236+AA241+AA246+AA251+AA256+AA261+AA266+AA271</f>
        <v>0</v>
      </c>
      <c r="AB276" s="2884">
        <f t="shared" si="172"/>
        <v>0</v>
      </c>
      <c r="AC276" s="2981">
        <f t="shared" si="172"/>
        <v>0</v>
      </c>
      <c r="AD276" s="2981">
        <f t="shared" si="172"/>
        <v>0</v>
      </c>
      <c r="AE276" s="2885">
        <f t="shared" si="172"/>
        <v>0</v>
      </c>
      <c r="AF276" s="2272" t="str">
        <f t="shared" si="157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8"/>
        <v/>
      </c>
      <c r="CB276" s="3419" t="str">
        <f t="shared" si="159"/>
        <v/>
      </c>
      <c r="CC276" s="3419" t="str">
        <f t="shared" si="155"/>
        <v/>
      </c>
      <c r="CD276" s="3419" t="str">
        <f t="shared" si="151"/>
        <v/>
      </c>
      <c r="CE276" s="3419" t="str">
        <f t="shared" si="160"/>
        <v/>
      </c>
      <c r="CF276" s="3419" t="str">
        <f t="shared" si="161"/>
        <v/>
      </c>
      <c r="CG276" s="3419" t="str">
        <f t="shared" si="162"/>
        <v/>
      </c>
      <c r="CH276" s="3420">
        <f t="shared" si="152"/>
        <v>0</v>
      </c>
      <c r="CI276" s="3420">
        <f t="shared" si="163"/>
        <v>0</v>
      </c>
      <c r="CJ276" s="3420">
        <f t="shared" si="156"/>
        <v>0</v>
      </c>
      <c r="CK276" s="3420">
        <f t="shared" si="153"/>
        <v>0</v>
      </c>
      <c r="CL276" s="3420">
        <f t="shared" si="164"/>
        <v>0</v>
      </c>
      <c r="CM276" s="3420">
        <f t="shared" si="164"/>
        <v>0</v>
      </c>
      <c r="CN276" s="3420">
        <f t="shared" si="164"/>
        <v>0</v>
      </c>
    </row>
    <row r="277" spans="1:92" ht="16.350000000000001" customHeight="1" x14ac:dyDescent="0.2">
      <c r="A277" s="4780"/>
      <c r="B277" s="4749" t="s">
        <v>1423</v>
      </c>
      <c r="C277" s="4749"/>
      <c r="D277" s="2860">
        <f>SUM(E277+F277)</f>
        <v>0</v>
      </c>
      <c r="E277" s="2884">
        <f t="shared" si="148"/>
        <v>0</v>
      </c>
      <c r="F277" s="2885">
        <f t="shared" si="149"/>
        <v>0</v>
      </c>
      <c r="G277" s="2860">
        <f>+G207+G212+G217+G222+G227+G232+G237+G242+G262+G267+G272</f>
        <v>0</v>
      </c>
      <c r="H277" s="2885">
        <f t="shared" ref="H277:P277" si="173">+H207+H212+H217+H222+H227+H232+H237+H242+H262+H267+H272</f>
        <v>0</v>
      </c>
      <c r="I277" s="2981">
        <f t="shared" si="173"/>
        <v>0</v>
      </c>
      <c r="J277" s="2885">
        <f t="shared" si="173"/>
        <v>0</v>
      </c>
      <c r="K277" s="2981">
        <f t="shared" si="173"/>
        <v>0</v>
      </c>
      <c r="L277" s="2885">
        <f t="shared" si="173"/>
        <v>0</v>
      </c>
      <c r="M277" s="2981">
        <f t="shared" si="173"/>
        <v>0</v>
      </c>
      <c r="N277" s="2885">
        <f t="shared" si="173"/>
        <v>0</v>
      </c>
      <c r="O277" s="2981">
        <f t="shared" si="173"/>
        <v>0</v>
      </c>
      <c r="P277" s="2885">
        <f t="shared" si="173"/>
        <v>0</v>
      </c>
      <c r="Q277" s="2860">
        <f t="shared" si="169"/>
        <v>0</v>
      </c>
      <c r="R277" s="2982">
        <f t="shared" si="169"/>
        <v>0</v>
      </c>
      <c r="S277" s="2860">
        <f t="shared" ref="S277:T277" si="174">+S207+S212+S217+S222+S227+S232+S237+S242+S247+S252+S257+S262+S267+S272</f>
        <v>0</v>
      </c>
      <c r="T277" s="2982">
        <f t="shared" si="174"/>
        <v>0</v>
      </c>
      <c r="U277" s="2860">
        <f t="shared" ref="U277:V277" si="175">+U207+U212+U217+U222+U227+U232+U237+U242+U247+U252+U257+U262+U267+U272</f>
        <v>0</v>
      </c>
      <c r="V277" s="2983">
        <f t="shared" si="175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6">+AA207+AA212+AA217+AA222+AA227+AA232+AA237+AA242+AA247+AA252+AA257+AA262+AA267+AA272</f>
        <v>0</v>
      </c>
      <c r="AB277" s="2884">
        <f t="shared" si="176"/>
        <v>0</v>
      </c>
      <c r="AC277" s="2981">
        <f t="shared" si="176"/>
        <v>0</v>
      </c>
      <c r="AD277" s="2981">
        <f t="shared" si="176"/>
        <v>0</v>
      </c>
      <c r="AE277" s="2885">
        <f t="shared" si="176"/>
        <v>0</v>
      </c>
      <c r="AF277" s="2272" t="str">
        <f t="shared" si="157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8"/>
        <v/>
      </c>
      <c r="CB277" s="3419" t="str">
        <f t="shared" si="159"/>
        <v/>
      </c>
      <c r="CC277" s="3419" t="str">
        <f t="shared" si="155"/>
        <v/>
      </c>
      <c r="CD277" s="3419" t="str">
        <f t="shared" si="151"/>
        <v/>
      </c>
      <c r="CE277" s="3419" t="str">
        <f t="shared" si="160"/>
        <v/>
      </c>
      <c r="CF277" s="3419" t="str">
        <f t="shared" si="161"/>
        <v/>
      </c>
      <c r="CG277" s="3419" t="str">
        <f t="shared" si="162"/>
        <v/>
      </c>
      <c r="CH277" s="3420">
        <f t="shared" si="152"/>
        <v>0</v>
      </c>
      <c r="CI277" s="3420">
        <f t="shared" si="163"/>
        <v>0</v>
      </c>
      <c r="CJ277" s="3420">
        <f t="shared" si="156"/>
        <v>0</v>
      </c>
      <c r="CK277" s="3420">
        <f t="shared" si="153"/>
        <v>0</v>
      </c>
      <c r="CL277" s="3420">
        <f t="shared" si="164"/>
        <v>0</v>
      </c>
      <c r="CM277" s="3420">
        <f t="shared" si="164"/>
        <v>0</v>
      </c>
      <c r="CN277" s="3420">
        <f t="shared" si="164"/>
        <v>0</v>
      </c>
    </row>
    <row r="278" spans="1:92" ht="16.350000000000001" customHeight="1" x14ac:dyDescent="0.2">
      <c r="A278" s="4780"/>
      <c r="B278" s="4775" t="s">
        <v>1422</v>
      </c>
      <c r="C278" s="4766"/>
      <c r="D278" s="2860">
        <f>SUM(E278+F278)</f>
        <v>0</v>
      </c>
      <c r="E278" s="2884">
        <f t="shared" si="148"/>
        <v>0</v>
      </c>
      <c r="F278" s="2885">
        <f t="shared" si="149"/>
        <v>0</v>
      </c>
      <c r="G278" s="2860">
        <f>+G208+G213+G218+G223+G228+G233+G238+G243+G263+G268+G273</f>
        <v>0</v>
      </c>
      <c r="H278" s="2885">
        <f t="shared" ref="H278:P278" si="177">+H208+H213+H218+H223+H228+H233+H238+H243+H263+H268+H273</f>
        <v>0</v>
      </c>
      <c r="I278" s="2981">
        <f t="shared" si="177"/>
        <v>0</v>
      </c>
      <c r="J278" s="2885">
        <f t="shared" si="177"/>
        <v>0</v>
      </c>
      <c r="K278" s="2981">
        <f t="shared" si="177"/>
        <v>0</v>
      </c>
      <c r="L278" s="2885">
        <f t="shared" si="177"/>
        <v>0</v>
      </c>
      <c r="M278" s="2981">
        <f t="shared" si="177"/>
        <v>0</v>
      </c>
      <c r="N278" s="2885">
        <f t="shared" si="177"/>
        <v>0</v>
      </c>
      <c r="O278" s="2981">
        <f t="shared" si="177"/>
        <v>0</v>
      </c>
      <c r="P278" s="2885">
        <f t="shared" si="177"/>
        <v>0</v>
      </c>
      <c r="Q278" s="2860">
        <f t="shared" si="169"/>
        <v>0</v>
      </c>
      <c r="R278" s="2982">
        <f t="shared" si="169"/>
        <v>0</v>
      </c>
      <c r="S278" s="2860">
        <f t="shared" ref="S278:T278" si="178">+S208+S213+S218+S223+S228+S233+S238+S243+S248+S253+S258+S263+S268+S273</f>
        <v>0</v>
      </c>
      <c r="T278" s="2982">
        <f t="shared" si="178"/>
        <v>0</v>
      </c>
      <c r="U278" s="2860">
        <f t="shared" ref="U278:V278" si="179">+U208+U213+U218+U223+U228+U233+U238+U243+U248+U253+U258+U263+U268+U273</f>
        <v>0</v>
      </c>
      <c r="V278" s="2983">
        <f t="shared" si="179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80">+AA208+AA213+AA218+AA223+AA228+AA233+AA238+AA243+AA248+AA253+AA258+AA263+AA268+AA273</f>
        <v>0</v>
      </c>
      <c r="AB278" s="2884">
        <f t="shared" si="180"/>
        <v>0</v>
      </c>
      <c r="AC278" s="2981">
        <f t="shared" si="180"/>
        <v>0</v>
      </c>
      <c r="AD278" s="2981">
        <f t="shared" si="180"/>
        <v>0</v>
      </c>
      <c r="AE278" s="2885">
        <f t="shared" si="180"/>
        <v>0</v>
      </c>
      <c r="AF278" s="2272" t="str">
        <f t="shared" si="157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8"/>
        <v/>
      </c>
      <c r="CB278" s="3419" t="str">
        <f t="shared" si="159"/>
        <v/>
      </c>
      <c r="CC278" s="3419" t="str">
        <f t="shared" si="155"/>
        <v/>
      </c>
      <c r="CD278" s="3419" t="str">
        <f t="shared" si="151"/>
        <v/>
      </c>
      <c r="CE278" s="3419" t="str">
        <f t="shared" si="160"/>
        <v/>
      </c>
      <c r="CF278" s="3419" t="str">
        <f t="shared" si="161"/>
        <v/>
      </c>
      <c r="CG278" s="3419" t="str">
        <f t="shared" si="162"/>
        <v/>
      </c>
      <c r="CH278" s="3420">
        <f t="shared" si="152"/>
        <v>0</v>
      </c>
      <c r="CI278" s="3420">
        <f t="shared" si="163"/>
        <v>0</v>
      </c>
      <c r="CJ278" s="3420">
        <f t="shared" si="156"/>
        <v>0</v>
      </c>
      <c r="CK278" s="3420">
        <f t="shared" si="153"/>
        <v>0</v>
      </c>
      <c r="CL278" s="3420">
        <f t="shared" si="164"/>
        <v>0</v>
      </c>
      <c r="CM278" s="3420">
        <f t="shared" si="164"/>
        <v>0</v>
      </c>
      <c r="CN278" s="3420">
        <f t="shared" si="164"/>
        <v>0</v>
      </c>
    </row>
    <row r="279" spans="1:92" ht="16.350000000000001" customHeight="1" x14ac:dyDescent="0.2">
      <c r="A279" s="4781"/>
      <c r="B279" s="4770" t="s">
        <v>1421</v>
      </c>
      <c r="C279" s="4770"/>
      <c r="D279" s="2870">
        <f>SUM(E279+F279)</f>
        <v>0</v>
      </c>
      <c r="E279" s="2886">
        <f t="shared" si="148"/>
        <v>0</v>
      </c>
      <c r="F279" s="2887">
        <f t="shared" si="149"/>
        <v>0</v>
      </c>
      <c r="G279" s="2975">
        <f>SUM(G209+G214+G219+G224+G229+G234+G239+G244+G264+G269+G274)</f>
        <v>0</v>
      </c>
      <c r="H279" s="2976">
        <f t="shared" ref="H279:P279" si="181">SUM(H209+H214+H219+H224+H229+H234+H239+H244+H264+H269+H274)</f>
        <v>0</v>
      </c>
      <c r="I279" s="2975">
        <f t="shared" si="181"/>
        <v>0</v>
      </c>
      <c r="J279" s="2976">
        <f t="shared" si="181"/>
        <v>0</v>
      </c>
      <c r="K279" s="2975">
        <f t="shared" si="181"/>
        <v>0</v>
      </c>
      <c r="L279" s="2976">
        <f t="shared" si="181"/>
        <v>0</v>
      </c>
      <c r="M279" s="2975">
        <f t="shared" si="181"/>
        <v>0</v>
      </c>
      <c r="N279" s="2976">
        <f>SUM(N209+N214+N219+N224+N229+N234+N239+N244+N264+N269+N274)</f>
        <v>0</v>
      </c>
      <c r="O279" s="2975">
        <f t="shared" si="181"/>
        <v>0</v>
      </c>
      <c r="P279" s="2976">
        <f t="shared" si="181"/>
        <v>0</v>
      </c>
      <c r="Q279" s="2977">
        <f t="shared" ref="Q279:V279" si="182">SUM(Q209+Q214+Q219+Q224+Q229+Q234+Q239+Q244+Q249+Q254+Q259+Q264+Q269+Q274)</f>
        <v>0</v>
      </c>
      <c r="R279" s="2978">
        <f t="shared" si="182"/>
        <v>0</v>
      </c>
      <c r="S279" s="2977">
        <f t="shared" si="182"/>
        <v>0</v>
      </c>
      <c r="T279" s="2978">
        <f t="shared" si="182"/>
        <v>0</v>
      </c>
      <c r="U279" s="2977">
        <f t="shared" si="182"/>
        <v>0</v>
      </c>
      <c r="V279" s="2979">
        <f t="shared" si="182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3">SUM(AA209+AA214+AA219+AA224+AA229+AA234+AA239+AA244+AA249+AA254+AA259+AA264+AA269+AA274)</f>
        <v>0</v>
      </c>
      <c r="AB279" s="2980">
        <f t="shared" si="183"/>
        <v>0</v>
      </c>
      <c r="AC279" s="2975">
        <f t="shared" si="183"/>
        <v>0</v>
      </c>
      <c r="AD279" s="2975">
        <f t="shared" si="183"/>
        <v>0</v>
      </c>
      <c r="AE279" s="2976">
        <f t="shared" si="183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782" t="s">
        <v>1420</v>
      </c>
      <c r="B281" s="4506"/>
      <c r="C281" s="4753"/>
      <c r="D281" s="4905" t="s">
        <v>27</v>
      </c>
      <c r="E281" s="4527"/>
      <c r="F281" s="4906"/>
      <c r="G281" s="4776" t="s">
        <v>1419</v>
      </c>
      <c r="H281" s="4542"/>
      <c r="I281" s="4542"/>
      <c r="J281" s="4542"/>
      <c r="K281" s="4542"/>
      <c r="L281" s="4542"/>
      <c r="M281" s="4542"/>
      <c r="N281" s="4909"/>
      <c r="O281" s="4728" t="s">
        <v>72</v>
      </c>
      <c r="P281" s="4180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330"/>
      <c r="B282" s="4280"/>
      <c r="C282" s="4754"/>
      <c r="D282" s="4907"/>
      <c r="E282" s="4908"/>
      <c r="F282" s="4870"/>
      <c r="G282" s="4180" t="s">
        <v>1417</v>
      </c>
      <c r="H282" s="4180" t="s">
        <v>1416</v>
      </c>
      <c r="I282" s="4180" t="s">
        <v>1415</v>
      </c>
      <c r="J282" s="4180" t="s">
        <v>1414</v>
      </c>
      <c r="K282" s="4180" t="s">
        <v>1413</v>
      </c>
      <c r="L282" s="4180" t="s">
        <v>1412</v>
      </c>
      <c r="M282" s="4180" t="s">
        <v>1411</v>
      </c>
      <c r="N282" s="4910" t="s">
        <v>1410</v>
      </c>
      <c r="O282" s="4135"/>
      <c r="P282" s="4338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3"/>
      <c r="B283" s="4755"/>
      <c r="C283" s="4756"/>
      <c r="D283" s="3209" t="s">
        <v>47</v>
      </c>
      <c r="E283" s="3209" t="s">
        <v>20</v>
      </c>
      <c r="F283" s="3203" t="s">
        <v>21</v>
      </c>
      <c r="G283" s="4609"/>
      <c r="H283" s="4609"/>
      <c r="I283" s="4609"/>
      <c r="J283" s="4609"/>
      <c r="K283" s="4609"/>
      <c r="L283" s="4609"/>
      <c r="M283" s="4609"/>
      <c r="N283" s="4911"/>
      <c r="O283" s="4136"/>
      <c r="P283" s="4609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784" t="s">
        <v>1409</v>
      </c>
      <c r="B284" s="4785"/>
      <c r="C284" s="4786"/>
      <c r="D284" s="2888">
        <f>SUM(G284:N284)</f>
        <v>0</v>
      </c>
      <c r="E284" s="2889">
        <v>0</v>
      </c>
      <c r="F284" s="2889">
        <v>0</v>
      </c>
      <c r="G284" s="1576">
        <v>0</v>
      </c>
      <c r="H284" s="1576">
        <v>0</v>
      </c>
      <c r="I284" s="1576">
        <v>0</v>
      </c>
      <c r="J284" s="1576">
        <v>0</v>
      </c>
      <c r="K284" s="1576">
        <v>0</v>
      </c>
      <c r="L284" s="1576">
        <v>0</v>
      </c>
      <c r="M284" s="1576">
        <v>0</v>
      </c>
      <c r="N284" s="2890">
        <v>0</v>
      </c>
      <c r="O284" s="2206">
        <v>0</v>
      </c>
      <c r="P284" s="209">
        <v>0</v>
      </c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4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787" t="s">
        <v>1408</v>
      </c>
      <c r="B285" s="4788"/>
      <c r="C285" s="4789"/>
      <c r="D285" s="2891">
        <f>SUM(G285:N285)</f>
        <v>0</v>
      </c>
      <c r="E285" s="2892">
        <v>0</v>
      </c>
      <c r="F285" s="1576">
        <v>0</v>
      </c>
      <c r="G285" s="2893">
        <v>0</v>
      </c>
      <c r="H285" s="2893">
        <v>0</v>
      </c>
      <c r="I285" s="2893">
        <v>0</v>
      </c>
      <c r="J285" s="2893">
        <v>0</v>
      </c>
      <c r="K285" s="2893">
        <v>0</v>
      </c>
      <c r="L285" s="2893">
        <v>0</v>
      </c>
      <c r="M285" s="2893">
        <v>0</v>
      </c>
      <c r="N285" s="2894">
        <v>0</v>
      </c>
      <c r="O285" s="2895">
        <v>0</v>
      </c>
      <c r="P285" s="2892">
        <v>0</v>
      </c>
      <c r="Q285" s="3675" t="str">
        <f t="shared" ref="Q285:Q288" si="185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4"/>
        <v/>
      </c>
      <c r="CB285" s="3419" t="str">
        <f t="shared" ref="CB285:CB288" si="186">IF(CI285=1,"* Las actividades de 60 años NO DEBE ser mayor que el de 20-64 Años. ","")</f>
        <v/>
      </c>
      <c r="CC285" s="3419" t="str">
        <f t="shared" ref="CC285:CC288" si="187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8">IF(D285&lt;&gt;(E285+F285),1,0)</f>
        <v>0</v>
      </c>
      <c r="CI285" s="3420">
        <f t="shared" ref="CI285:CI288" si="189">IF(M285&lt;P285,1,0)</f>
        <v>0</v>
      </c>
      <c r="CJ285" s="3420">
        <f t="shared" ref="CJ285:CJ288" si="190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787" t="s">
        <v>1407</v>
      </c>
      <c r="B286" s="4788"/>
      <c r="C286" s="4789"/>
      <c r="D286" s="2896">
        <f>SUM(G286:N286)</f>
        <v>0</v>
      </c>
      <c r="E286" s="2893">
        <v>0</v>
      </c>
      <c r="F286" s="2892">
        <v>0</v>
      </c>
      <c r="G286" s="2893">
        <v>0</v>
      </c>
      <c r="H286" s="2893">
        <v>0</v>
      </c>
      <c r="I286" s="2893">
        <v>0</v>
      </c>
      <c r="J286" s="2893">
        <v>0</v>
      </c>
      <c r="K286" s="2893">
        <v>0</v>
      </c>
      <c r="L286" s="2893">
        <v>0</v>
      </c>
      <c r="M286" s="2893">
        <v>0</v>
      </c>
      <c r="N286" s="2894">
        <v>0</v>
      </c>
      <c r="O286" s="2895">
        <v>0</v>
      </c>
      <c r="P286" s="2892">
        <v>0</v>
      </c>
      <c r="Q286" s="3675" t="str">
        <f t="shared" si="185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4"/>
        <v/>
      </c>
      <c r="CB286" s="3419" t="str">
        <f t="shared" si="186"/>
        <v/>
      </c>
      <c r="CC286" s="3419" t="str">
        <f t="shared" si="187"/>
        <v/>
      </c>
      <c r="CH286" s="3420">
        <f t="shared" si="188"/>
        <v>0</v>
      </c>
      <c r="CI286" s="3420">
        <f t="shared" si="189"/>
        <v>0</v>
      </c>
      <c r="CJ286" s="3420">
        <f t="shared" si="190"/>
        <v>0</v>
      </c>
      <c r="CK286" s="3412"/>
      <c r="CL286" s="3412"/>
      <c r="CM286" s="3412"/>
      <c r="CN286" s="3412"/>
    </row>
    <row r="287" spans="1:92" ht="16.350000000000001" customHeight="1" x14ac:dyDescent="0.2">
      <c r="A287" s="4762" t="s">
        <v>1406</v>
      </c>
      <c r="B287" s="4763"/>
      <c r="C287" s="4764"/>
      <c r="D287" s="1269">
        <f>SUM(G287:N287)</f>
        <v>0</v>
      </c>
      <c r="E287" s="110">
        <v>0</v>
      </c>
      <c r="F287" s="2892">
        <v>0</v>
      </c>
      <c r="G287" s="2777">
        <v>0</v>
      </c>
      <c r="H287" s="2777">
        <v>0</v>
      </c>
      <c r="I287" s="2777">
        <v>0</v>
      </c>
      <c r="J287" s="2777">
        <v>0</v>
      </c>
      <c r="K287" s="2777">
        <v>0</v>
      </c>
      <c r="L287" s="2777">
        <v>0</v>
      </c>
      <c r="M287" s="2777">
        <v>0</v>
      </c>
      <c r="N287" s="292">
        <v>0</v>
      </c>
      <c r="O287" s="193">
        <v>0</v>
      </c>
      <c r="P287" s="110">
        <v>0</v>
      </c>
      <c r="Q287" s="3675" t="str">
        <f t="shared" si="185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4"/>
        <v/>
      </c>
      <c r="CB287" s="3419" t="str">
        <f t="shared" si="186"/>
        <v/>
      </c>
      <c r="CC287" s="3419" t="str">
        <f t="shared" si="187"/>
        <v/>
      </c>
      <c r="CH287" s="3420">
        <f t="shared" si="188"/>
        <v>0</v>
      </c>
      <c r="CI287" s="3420">
        <f t="shared" si="189"/>
        <v>0</v>
      </c>
      <c r="CJ287" s="3420">
        <f t="shared" si="190"/>
        <v>0</v>
      </c>
      <c r="CK287" s="3412"/>
      <c r="CL287" s="3412"/>
      <c r="CM287" s="3412"/>
      <c r="CN287" s="3412"/>
    </row>
    <row r="288" spans="1:92" ht="16.350000000000001" customHeight="1" x14ac:dyDescent="0.2">
      <c r="A288" s="4550" t="s">
        <v>1405</v>
      </c>
      <c r="B288" s="4304"/>
      <c r="C288" s="4305"/>
      <c r="D288" s="2870">
        <f>SUM(G288:N288)</f>
        <v>0</v>
      </c>
      <c r="E288" s="110">
        <v>0</v>
      </c>
      <c r="F288" s="110">
        <v>0</v>
      </c>
      <c r="G288" s="2897">
        <v>0</v>
      </c>
      <c r="H288" s="2897">
        <v>0</v>
      </c>
      <c r="I288" s="2897">
        <v>0</v>
      </c>
      <c r="J288" s="2897">
        <v>0</v>
      </c>
      <c r="K288" s="2897">
        <v>0</v>
      </c>
      <c r="L288" s="2897">
        <v>0</v>
      </c>
      <c r="M288" s="2897">
        <v>0</v>
      </c>
      <c r="N288" s="2898">
        <v>0</v>
      </c>
      <c r="O288" s="142">
        <v>0</v>
      </c>
      <c r="P288" s="2701">
        <v>0</v>
      </c>
      <c r="Q288" s="3675" t="str">
        <f t="shared" si="185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6"/>
        <v/>
      </c>
      <c r="CC288" s="3419" t="str">
        <f t="shared" si="187"/>
        <v/>
      </c>
      <c r="CH288" s="3420"/>
      <c r="CI288" s="3420">
        <f t="shared" si="189"/>
        <v>0</v>
      </c>
      <c r="CJ288" s="3420">
        <f t="shared" si="190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0" t="s">
        <v>1404</v>
      </c>
      <c r="B290" s="4180" t="s">
        <v>1403</v>
      </c>
      <c r="C290" s="4180" t="s">
        <v>1402</v>
      </c>
      <c r="D290" s="4180" t="s">
        <v>1401</v>
      </c>
      <c r="E290" s="4180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338"/>
      <c r="B291" s="4338"/>
      <c r="C291" s="4338"/>
      <c r="D291" s="4338"/>
      <c r="E291" s="4338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338"/>
      <c r="B292" s="4338"/>
      <c r="C292" s="4338"/>
      <c r="D292" s="4338"/>
      <c r="E292" s="4338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609"/>
      <c r="B293" s="4609"/>
      <c r="C293" s="4609"/>
      <c r="D293" s="4609"/>
      <c r="E293" s="4609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76" t="s">
        <v>1351</v>
      </c>
      <c r="B299" s="4777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778" t="s">
        <v>1392</v>
      </c>
      <c r="B300" s="4779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760" t="s">
        <v>1391</v>
      </c>
      <c r="B301" s="4761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768" t="s">
        <v>1390</v>
      </c>
      <c r="B302" s="4769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760" t="s">
        <v>1389</v>
      </c>
      <c r="B303" s="4761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760" t="s">
        <v>1388</v>
      </c>
      <c r="B304" s="4761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760" t="s">
        <v>1387</v>
      </c>
      <c r="B305" s="4761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771" t="s">
        <v>1383</v>
      </c>
      <c r="B306" s="4772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758" t="s">
        <v>1386</v>
      </c>
      <c r="B307" s="4759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758" t="s">
        <v>1385</v>
      </c>
      <c r="B308" s="4759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1" t="s">
        <v>1384</v>
      </c>
      <c r="B309" s="4842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497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algorithmName="SHA-512" hashValue="CXPL90VUgoG6H4VUX4l79cEQGXHXuYWPCwIVo4xNBFzbTesVEM3GT3j0Y9C06X2Bcz0j/EyxVXHAd6zTIHB4BQ==" saltValue="tUIhpYZAsAvtvUd2gHBcHA==" spinCount="100000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showZeros="0" topLeftCell="A13" zoomScale="71" zoomScaleNormal="71" workbookViewId="0">
      <selection activeCell="AH259" sqref="AH259"/>
    </sheetView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PURRANQUE - ( 123307 )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62" t="s">
        <v>2416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 x14ac:dyDescent="0.25">
      <c r="A9" s="4180" t="s">
        <v>2419</v>
      </c>
      <c r="B9" s="4506" t="s">
        <v>27</v>
      </c>
      <c r="C9" s="4753"/>
      <c r="D9" s="4187" t="s">
        <v>986</v>
      </c>
      <c r="E9" s="4183"/>
      <c r="F9" s="4183"/>
      <c r="G9" s="4183"/>
      <c r="H9" s="4183"/>
      <c r="I9" s="4183"/>
      <c r="J9" s="4183"/>
      <c r="K9" s="4183"/>
      <c r="L9" s="4183"/>
      <c r="M9" s="4183"/>
      <c r="N9" s="4183"/>
      <c r="O9" s="4183"/>
      <c r="P9" s="4183"/>
      <c r="Q9" s="4183"/>
      <c r="R9" s="4183"/>
      <c r="S9" s="4183"/>
      <c r="T9" s="4183"/>
      <c r="U9" s="4183"/>
      <c r="V9" s="4183"/>
      <c r="W9" s="4183"/>
      <c r="X9" s="4183"/>
      <c r="Y9" s="4183"/>
      <c r="Z9" s="4183"/>
      <c r="AA9" s="4183"/>
      <c r="AB9" s="4183"/>
      <c r="AC9" s="4183"/>
      <c r="AD9" s="4183"/>
      <c r="AE9" s="4183"/>
      <c r="AF9" s="4183"/>
      <c r="AG9" s="4183"/>
      <c r="AH9" s="4183"/>
      <c r="AI9" s="4183"/>
      <c r="AJ9" s="4183"/>
      <c r="AK9" s="4183"/>
      <c r="AL9" s="4183"/>
      <c r="AM9" s="4183"/>
      <c r="AN9" s="4183"/>
      <c r="AO9" s="4183"/>
      <c r="AP9" s="4183"/>
      <c r="AQ9" s="4729"/>
      <c r="AR9" s="4542" t="s">
        <v>2420</v>
      </c>
      <c r="AS9" s="4819"/>
      <c r="AT9" s="4527" t="s">
        <v>972</v>
      </c>
      <c r="AU9" s="4906"/>
      <c r="AV9" s="4815" t="s">
        <v>442</v>
      </c>
      <c r="AW9" s="4728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338"/>
      <c r="B10" s="4755"/>
      <c r="C10" s="4756"/>
      <c r="D10" s="4189" t="s">
        <v>984</v>
      </c>
      <c r="E10" s="4542"/>
      <c r="F10" s="4189" t="s">
        <v>983</v>
      </c>
      <c r="G10" s="4542"/>
      <c r="H10" s="4189" t="s">
        <v>982</v>
      </c>
      <c r="I10" s="4191"/>
      <c r="J10" s="4542" t="s">
        <v>981</v>
      </c>
      <c r="K10" s="4542"/>
      <c r="L10" s="4189" t="s">
        <v>61</v>
      </c>
      <c r="M10" s="4191"/>
      <c r="N10" s="4542" t="s">
        <v>85</v>
      </c>
      <c r="O10" s="4542"/>
      <c r="P10" s="4189" t="s">
        <v>79</v>
      </c>
      <c r="Q10" s="4542"/>
      <c r="R10" s="4189" t="s">
        <v>6</v>
      </c>
      <c r="S10" s="4542"/>
      <c r="T10" s="4189" t="s">
        <v>965</v>
      </c>
      <c r="U10" s="4191"/>
      <c r="V10" s="4189" t="s">
        <v>964</v>
      </c>
      <c r="W10" s="4191"/>
      <c r="X10" s="4189" t="s">
        <v>963</v>
      </c>
      <c r="Y10" s="4191"/>
      <c r="Z10" s="4189" t="s">
        <v>962</v>
      </c>
      <c r="AA10" s="4191"/>
      <c r="AB10" s="4189" t="s">
        <v>961</v>
      </c>
      <c r="AC10" s="4191"/>
      <c r="AD10" s="4189" t="s">
        <v>960</v>
      </c>
      <c r="AE10" s="4191"/>
      <c r="AF10" s="4189" t="s">
        <v>959</v>
      </c>
      <c r="AG10" s="4191"/>
      <c r="AH10" s="4189" t="s">
        <v>958</v>
      </c>
      <c r="AI10" s="4191"/>
      <c r="AJ10" s="4189" t="s">
        <v>957</v>
      </c>
      <c r="AK10" s="4191"/>
      <c r="AL10" s="4189" t="s">
        <v>956</v>
      </c>
      <c r="AM10" s="4191"/>
      <c r="AN10" s="4189" t="s">
        <v>955</v>
      </c>
      <c r="AO10" s="4191"/>
      <c r="AP10" s="4189" t="s">
        <v>954</v>
      </c>
      <c r="AQ10" s="4819"/>
      <c r="AR10" s="4535" t="s">
        <v>20</v>
      </c>
      <c r="AS10" s="4913" t="s">
        <v>21</v>
      </c>
      <c r="AT10" s="4908"/>
      <c r="AU10" s="4870"/>
      <c r="AV10" s="4148"/>
      <c r="AW10" s="4135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1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12"/>
      <c r="AS11" s="4914"/>
      <c r="AT11" s="2177" t="s">
        <v>438</v>
      </c>
      <c r="AU11" s="2126" t="s">
        <v>439</v>
      </c>
      <c r="AV11" s="4577"/>
      <c r="AW11" s="4136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0" t="s">
        <v>2419</v>
      </c>
      <c r="B31" s="4506" t="s">
        <v>27</v>
      </c>
      <c r="C31" s="4753"/>
      <c r="D31" s="4187" t="s">
        <v>986</v>
      </c>
      <c r="E31" s="4183"/>
      <c r="F31" s="4183"/>
      <c r="G31" s="4183"/>
      <c r="H31" s="4183"/>
      <c r="I31" s="4183"/>
      <c r="J31" s="4183"/>
      <c r="K31" s="4183"/>
      <c r="L31" s="4183"/>
      <c r="M31" s="4183"/>
      <c r="N31" s="4183"/>
      <c r="O31" s="4183"/>
      <c r="P31" s="4183"/>
      <c r="Q31" s="4183"/>
      <c r="R31" s="4183"/>
      <c r="S31" s="4183"/>
      <c r="T31" s="4183"/>
      <c r="U31" s="4183"/>
      <c r="V31" s="4183"/>
      <c r="W31" s="4183"/>
      <c r="X31" s="4183"/>
      <c r="Y31" s="4183"/>
      <c r="Z31" s="4183"/>
      <c r="AA31" s="4183"/>
      <c r="AB31" s="4183"/>
      <c r="AC31" s="4183"/>
      <c r="AD31" s="4183"/>
      <c r="AE31" s="4183"/>
      <c r="AF31" s="4183"/>
      <c r="AG31" s="4183"/>
      <c r="AH31" s="4183"/>
      <c r="AI31" s="4183"/>
      <c r="AJ31" s="4183"/>
      <c r="AK31" s="4183"/>
      <c r="AL31" s="4183"/>
      <c r="AM31" s="4183"/>
      <c r="AN31" s="4183"/>
      <c r="AO31" s="4183"/>
      <c r="AP31" s="4183"/>
      <c r="AQ31" s="4729"/>
      <c r="AR31" s="4542" t="s">
        <v>2420</v>
      </c>
      <c r="AS31" s="4819"/>
      <c r="AT31" s="4527" t="s">
        <v>972</v>
      </c>
      <c r="AU31" s="4906"/>
      <c r="AV31" s="4815" t="s">
        <v>442</v>
      </c>
      <c r="AW31" s="4728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338"/>
      <c r="B32" s="4755"/>
      <c r="C32" s="4756"/>
      <c r="D32" s="4189" t="s">
        <v>984</v>
      </c>
      <c r="E32" s="4542"/>
      <c r="F32" s="4189" t="s">
        <v>983</v>
      </c>
      <c r="G32" s="4542"/>
      <c r="H32" s="4189" t="s">
        <v>982</v>
      </c>
      <c r="I32" s="4191"/>
      <c r="J32" s="4542" t="s">
        <v>981</v>
      </c>
      <c r="K32" s="4542"/>
      <c r="L32" s="4189" t="s">
        <v>61</v>
      </c>
      <c r="M32" s="4542"/>
      <c r="N32" s="4189" t="s">
        <v>85</v>
      </c>
      <c r="O32" s="4542"/>
      <c r="P32" s="4189" t="s">
        <v>79</v>
      </c>
      <c r="Q32" s="4542"/>
      <c r="R32" s="4189" t="s">
        <v>6</v>
      </c>
      <c r="S32" s="4542"/>
      <c r="T32" s="4189" t="s">
        <v>965</v>
      </c>
      <c r="U32" s="4191"/>
      <c r="V32" s="4189" t="s">
        <v>964</v>
      </c>
      <c r="W32" s="4191"/>
      <c r="X32" s="4189" t="s">
        <v>963</v>
      </c>
      <c r="Y32" s="4191"/>
      <c r="Z32" s="4189" t="s">
        <v>962</v>
      </c>
      <c r="AA32" s="4191"/>
      <c r="AB32" s="4189" t="s">
        <v>961</v>
      </c>
      <c r="AC32" s="4191"/>
      <c r="AD32" s="4189" t="s">
        <v>960</v>
      </c>
      <c r="AE32" s="4191"/>
      <c r="AF32" s="4189" t="s">
        <v>959</v>
      </c>
      <c r="AG32" s="4191"/>
      <c r="AH32" s="4189" t="s">
        <v>958</v>
      </c>
      <c r="AI32" s="4191"/>
      <c r="AJ32" s="4189" t="s">
        <v>957</v>
      </c>
      <c r="AK32" s="4191"/>
      <c r="AL32" s="4189" t="s">
        <v>956</v>
      </c>
      <c r="AM32" s="4191"/>
      <c r="AN32" s="4189" t="s">
        <v>955</v>
      </c>
      <c r="AO32" s="4191"/>
      <c r="AP32" s="4189" t="s">
        <v>954</v>
      </c>
      <c r="AQ32" s="4819"/>
      <c r="AR32" s="4535" t="s">
        <v>20</v>
      </c>
      <c r="AS32" s="4913" t="s">
        <v>21</v>
      </c>
      <c r="AT32" s="4908"/>
      <c r="AU32" s="4870"/>
      <c r="AV32" s="4148"/>
      <c r="AW32" s="4135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1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12"/>
      <c r="AS33" s="4914"/>
      <c r="AT33" s="2177" t="s">
        <v>438</v>
      </c>
      <c r="AU33" s="2126" t="s">
        <v>439</v>
      </c>
      <c r="AV33" s="4577"/>
      <c r="AW33" s="4136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0" t="s">
        <v>2419</v>
      </c>
      <c r="B53" s="4506" t="s">
        <v>27</v>
      </c>
      <c r="C53" s="4753"/>
      <c r="D53" s="4187" t="s">
        <v>986</v>
      </c>
      <c r="E53" s="4183"/>
      <c r="F53" s="4183"/>
      <c r="G53" s="4183"/>
      <c r="H53" s="4183"/>
      <c r="I53" s="4183"/>
      <c r="J53" s="4183"/>
      <c r="K53" s="4183"/>
      <c r="L53" s="4183"/>
      <c r="M53" s="4183"/>
      <c r="N53" s="4183"/>
      <c r="O53" s="4183"/>
      <c r="P53" s="4183"/>
      <c r="Q53" s="4183"/>
      <c r="R53" s="4183"/>
      <c r="S53" s="4183"/>
      <c r="T53" s="4183"/>
      <c r="U53" s="4183"/>
      <c r="V53" s="4183"/>
      <c r="W53" s="4183"/>
      <c r="X53" s="4183"/>
      <c r="Y53" s="4183"/>
      <c r="Z53" s="4183"/>
      <c r="AA53" s="4183"/>
      <c r="AB53" s="4183"/>
      <c r="AC53" s="4183"/>
      <c r="AD53" s="4183"/>
      <c r="AE53" s="4183"/>
      <c r="AF53" s="4183"/>
      <c r="AG53" s="4183"/>
      <c r="AH53" s="4183"/>
      <c r="AI53" s="4183"/>
      <c r="AJ53" s="4183"/>
      <c r="AK53" s="4183"/>
      <c r="AL53" s="4183"/>
      <c r="AM53" s="4183"/>
      <c r="AN53" s="4183"/>
      <c r="AO53" s="4183"/>
      <c r="AP53" s="4183"/>
      <c r="AQ53" s="4729"/>
      <c r="AR53" s="4542" t="s">
        <v>2420</v>
      </c>
      <c r="AS53" s="4819"/>
      <c r="AT53" s="4527" t="s">
        <v>972</v>
      </c>
      <c r="AU53" s="4906"/>
      <c r="AV53" s="4815" t="s">
        <v>442</v>
      </c>
      <c r="AW53" s="4728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338"/>
      <c r="B54" s="4755"/>
      <c r="C54" s="4756"/>
      <c r="D54" s="4189" t="s">
        <v>984</v>
      </c>
      <c r="E54" s="4542"/>
      <c r="F54" s="4189" t="s">
        <v>983</v>
      </c>
      <c r="G54" s="4542"/>
      <c r="H54" s="4189" t="s">
        <v>982</v>
      </c>
      <c r="I54" s="4191"/>
      <c r="J54" s="4542" t="s">
        <v>981</v>
      </c>
      <c r="K54" s="4542"/>
      <c r="L54" s="4189" t="s">
        <v>61</v>
      </c>
      <c r="M54" s="4542"/>
      <c r="N54" s="4189" t="s">
        <v>85</v>
      </c>
      <c r="O54" s="4542"/>
      <c r="P54" s="4189" t="s">
        <v>79</v>
      </c>
      <c r="Q54" s="4542"/>
      <c r="R54" s="4189" t="s">
        <v>6</v>
      </c>
      <c r="S54" s="4542"/>
      <c r="T54" s="4189" t="s">
        <v>965</v>
      </c>
      <c r="U54" s="4191"/>
      <c r="V54" s="4189" t="s">
        <v>964</v>
      </c>
      <c r="W54" s="4191"/>
      <c r="X54" s="4189" t="s">
        <v>963</v>
      </c>
      <c r="Y54" s="4191"/>
      <c r="Z54" s="4189" t="s">
        <v>962</v>
      </c>
      <c r="AA54" s="4191"/>
      <c r="AB54" s="4189" t="s">
        <v>961</v>
      </c>
      <c r="AC54" s="4191"/>
      <c r="AD54" s="4189" t="s">
        <v>960</v>
      </c>
      <c r="AE54" s="4191"/>
      <c r="AF54" s="4189" t="s">
        <v>959</v>
      </c>
      <c r="AG54" s="4191"/>
      <c r="AH54" s="4189" t="s">
        <v>958</v>
      </c>
      <c r="AI54" s="4191"/>
      <c r="AJ54" s="4189" t="s">
        <v>957</v>
      </c>
      <c r="AK54" s="4191"/>
      <c r="AL54" s="4189" t="s">
        <v>956</v>
      </c>
      <c r="AM54" s="4191"/>
      <c r="AN54" s="4189" t="s">
        <v>955</v>
      </c>
      <c r="AO54" s="4191"/>
      <c r="AP54" s="4189" t="s">
        <v>954</v>
      </c>
      <c r="AQ54" s="4819"/>
      <c r="AR54" s="4535" t="s">
        <v>20</v>
      </c>
      <c r="AS54" s="4913" t="s">
        <v>21</v>
      </c>
      <c r="AT54" s="4908"/>
      <c r="AU54" s="4870"/>
      <c r="AV54" s="4148"/>
      <c r="AW54" s="4135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1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12"/>
      <c r="AS55" s="4914"/>
      <c r="AT55" s="2177" t="s">
        <v>438</v>
      </c>
      <c r="AU55" s="2126" t="s">
        <v>439</v>
      </c>
      <c r="AV55" s="4577"/>
      <c r="AW55" s="4136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0" t="s">
        <v>2419</v>
      </c>
      <c r="B75" s="4506" t="s">
        <v>27</v>
      </c>
      <c r="C75" s="4753"/>
      <c r="D75" s="4187" t="s">
        <v>986</v>
      </c>
      <c r="E75" s="4183"/>
      <c r="F75" s="4183"/>
      <c r="G75" s="4183"/>
      <c r="H75" s="4183"/>
      <c r="I75" s="4183"/>
      <c r="J75" s="4183"/>
      <c r="K75" s="4183"/>
      <c r="L75" s="4183"/>
      <c r="M75" s="4183"/>
      <c r="N75" s="4183"/>
      <c r="O75" s="4183"/>
      <c r="P75" s="4183"/>
      <c r="Q75" s="4183"/>
      <c r="R75" s="4183"/>
      <c r="S75" s="4183"/>
      <c r="T75" s="4183"/>
      <c r="U75" s="4183"/>
      <c r="V75" s="4183"/>
      <c r="W75" s="4183"/>
      <c r="X75" s="4183"/>
      <c r="Y75" s="4183"/>
      <c r="Z75" s="4183"/>
      <c r="AA75" s="4183"/>
      <c r="AB75" s="4183"/>
      <c r="AC75" s="4183"/>
      <c r="AD75" s="4183"/>
      <c r="AE75" s="4183"/>
      <c r="AF75" s="4183"/>
      <c r="AG75" s="4183"/>
      <c r="AH75" s="4183"/>
      <c r="AI75" s="4183"/>
      <c r="AJ75" s="4183"/>
      <c r="AK75" s="4183"/>
      <c r="AL75" s="4183"/>
      <c r="AM75" s="4183"/>
      <c r="AN75" s="4183"/>
      <c r="AO75" s="4183"/>
      <c r="AP75" s="4183"/>
      <c r="AQ75" s="4729"/>
      <c r="AR75" s="4542" t="s">
        <v>2420</v>
      </c>
      <c r="AS75" s="4819"/>
      <c r="AT75" s="4527" t="s">
        <v>972</v>
      </c>
      <c r="AU75" s="4906"/>
      <c r="AV75" s="4815" t="s">
        <v>442</v>
      </c>
      <c r="AW75" s="4728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338"/>
      <c r="B76" s="4755"/>
      <c r="C76" s="4756"/>
      <c r="D76" s="4189" t="s">
        <v>984</v>
      </c>
      <c r="E76" s="4542"/>
      <c r="F76" s="4189" t="s">
        <v>983</v>
      </c>
      <c r="G76" s="4542"/>
      <c r="H76" s="4189" t="s">
        <v>982</v>
      </c>
      <c r="I76" s="4191"/>
      <c r="J76" s="4542" t="s">
        <v>981</v>
      </c>
      <c r="K76" s="4542"/>
      <c r="L76" s="4189" t="s">
        <v>61</v>
      </c>
      <c r="M76" s="4542"/>
      <c r="N76" s="4189" t="s">
        <v>85</v>
      </c>
      <c r="O76" s="4542"/>
      <c r="P76" s="4189" t="s">
        <v>79</v>
      </c>
      <c r="Q76" s="4542"/>
      <c r="R76" s="4189" t="s">
        <v>6</v>
      </c>
      <c r="S76" s="4542"/>
      <c r="T76" s="4189" t="s">
        <v>965</v>
      </c>
      <c r="U76" s="4191"/>
      <c r="V76" s="4189" t="s">
        <v>964</v>
      </c>
      <c r="W76" s="4191"/>
      <c r="X76" s="4189" t="s">
        <v>963</v>
      </c>
      <c r="Y76" s="4191"/>
      <c r="Z76" s="4189" t="s">
        <v>962</v>
      </c>
      <c r="AA76" s="4191"/>
      <c r="AB76" s="4189" t="s">
        <v>961</v>
      </c>
      <c r="AC76" s="4191"/>
      <c r="AD76" s="4189" t="s">
        <v>960</v>
      </c>
      <c r="AE76" s="4191"/>
      <c r="AF76" s="4189" t="s">
        <v>959</v>
      </c>
      <c r="AG76" s="4191"/>
      <c r="AH76" s="4189" t="s">
        <v>958</v>
      </c>
      <c r="AI76" s="4191"/>
      <c r="AJ76" s="4189" t="s">
        <v>957</v>
      </c>
      <c r="AK76" s="4191"/>
      <c r="AL76" s="4189" t="s">
        <v>956</v>
      </c>
      <c r="AM76" s="4191"/>
      <c r="AN76" s="4189" t="s">
        <v>955</v>
      </c>
      <c r="AO76" s="4191"/>
      <c r="AP76" s="4189" t="s">
        <v>954</v>
      </c>
      <c r="AQ76" s="4819"/>
      <c r="AR76" s="4535" t="s">
        <v>20</v>
      </c>
      <c r="AS76" s="4913" t="s">
        <v>21</v>
      </c>
      <c r="AT76" s="4908"/>
      <c r="AU76" s="4870"/>
      <c r="AV76" s="4148"/>
      <c r="AW76" s="4135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1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12"/>
      <c r="AS77" s="4914"/>
      <c r="AT77" s="2177" t="s">
        <v>438</v>
      </c>
      <c r="AU77" s="2126" t="s">
        <v>439</v>
      </c>
      <c r="AV77" s="4577"/>
      <c r="AW77" s="4136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0" t="s">
        <v>2419</v>
      </c>
      <c r="B97" s="4506" t="s">
        <v>27</v>
      </c>
      <c r="C97" s="4753"/>
      <c r="D97" s="4187" t="s">
        <v>986</v>
      </c>
      <c r="E97" s="4183"/>
      <c r="F97" s="4183"/>
      <c r="G97" s="4183"/>
      <c r="H97" s="4183"/>
      <c r="I97" s="4183"/>
      <c r="J97" s="4183"/>
      <c r="K97" s="4183"/>
      <c r="L97" s="4183"/>
      <c r="M97" s="4183"/>
      <c r="N97" s="4183"/>
      <c r="O97" s="4183"/>
      <c r="P97" s="4183"/>
      <c r="Q97" s="4183"/>
      <c r="R97" s="4183"/>
      <c r="S97" s="4183"/>
      <c r="T97" s="4183"/>
      <c r="U97" s="4183"/>
      <c r="V97" s="4183"/>
      <c r="W97" s="4183"/>
      <c r="X97" s="4183"/>
      <c r="Y97" s="4183"/>
      <c r="Z97" s="4183"/>
      <c r="AA97" s="4183"/>
      <c r="AB97" s="4183"/>
      <c r="AC97" s="4183"/>
      <c r="AD97" s="4183"/>
      <c r="AE97" s="4183"/>
      <c r="AF97" s="4183"/>
      <c r="AG97" s="4183"/>
      <c r="AH97" s="4183"/>
      <c r="AI97" s="4183"/>
      <c r="AJ97" s="4183"/>
      <c r="AK97" s="4183"/>
      <c r="AL97" s="4183"/>
      <c r="AM97" s="4183"/>
      <c r="AN97" s="4183"/>
      <c r="AO97" s="4183"/>
      <c r="AP97" s="4183"/>
      <c r="AQ97" s="4729"/>
      <c r="AR97" s="4542" t="s">
        <v>2420</v>
      </c>
      <c r="AS97" s="4819"/>
      <c r="AT97" s="4527" t="s">
        <v>972</v>
      </c>
      <c r="AU97" s="4906"/>
      <c r="AV97" s="4815" t="s">
        <v>442</v>
      </c>
      <c r="AW97" s="4728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338"/>
      <c r="B98" s="4755"/>
      <c r="C98" s="4756"/>
      <c r="D98" s="4189" t="s">
        <v>984</v>
      </c>
      <c r="E98" s="4542"/>
      <c r="F98" s="4189" t="s">
        <v>983</v>
      </c>
      <c r="G98" s="4542"/>
      <c r="H98" s="4189" t="s">
        <v>982</v>
      </c>
      <c r="I98" s="4191"/>
      <c r="J98" s="4542" t="s">
        <v>981</v>
      </c>
      <c r="K98" s="4542"/>
      <c r="L98" s="4189" t="s">
        <v>61</v>
      </c>
      <c r="M98" s="4542"/>
      <c r="N98" s="4189" t="s">
        <v>85</v>
      </c>
      <c r="O98" s="4542"/>
      <c r="P98" s="4189" t="s">
        <v>79</v>
      </c>
      <c r="Q98" s="4542"/>
      <c r="R98" s="4189" t="s">
        <v>6</v>
      </c>
      <c r="S98" s="4542"/>
      <c r="T98" s="4189" t="s">
        <v>965</v>
      </c>
      <c r="U98" s="4191"/>
      <c r="V98" s="4189" t="s">
        <v>964</v>
      </c>
      <c r="W98" s="4191"/>
      <c r="X98" s="4189" t="s">
        <v>963</v>
      </c>
      <c r="Y98" s="4191"/>
      <c r="Z98" s="4189" t="s">
        <v>962</v>
      </c>
      <c r="AA98" s="4191"/>
      <c r="AB98" s="4189" t="s">
        <v>961</v>
      </c>
      <c r="AC98" s="4191"/>
      <c r="AD98" s="4189" t="s">
        <v>960</v>
      </c>
      <c r="AE98" s="4191"/>
      <c r="AF98" s="4189" t="s">
        <v>959</v>
      </c>
      <c r="AG98" s="4191"/>
      <c r="AH98" s="4189" t="s">
        <v>958</v>
      </c>
      <c r="AI98" s="4191"/>
      <c r="AJ98" s="4189" t="s">
        <v>957</v>
      </c>
      <c r="AK98" s="4191"/>
      <c r="AL98" s="4189" t="s">
        <v>956</v>
      </c>
      <c r="AM98" s="4191"/>
      <c r="AN98" s="4189" t="s">
        <v>955</v>
      </c>
      <c r="AO98" s="4191"/>
      <c r="AP98" s="4189" t="s">
        <v>954</v>
      </c>
      <c r="AQ98" s="4819"/>
      <c r="AR98" s="4535" t="s">
        <v>20</v>
      </c>
      <c r="AS98" s="4913" t="s">
        <v>21</v>
      </c>
      <c r="AT98" s="4908"/>
      <c r="AU98" s="4870"/>
      <c r="AV98" s="4148"/>
      <c r="AW98" s="4135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1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12"/>
      <c r="AS99" s="4914"/>
      <c r="AT99" s="2177" t="s">
        <v>438</v>
      </c>
      <c r="AU99" s="2126" t="s">
        <v>439</v>
      </c>
      <c r="AV99" s="4577"/>
      <c r="AW99" s="4136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0" t="s">
        <v>2419</v>
      </c>
      <c r="B119" s="4506" t="s">
        <v>27</v>
      </c>
      <c r="C119" s="4753"/>
      <c r="D119" s="4187" t="s">
        <v>986</v>
      </c>
      <c r="E119" s="4183"/>
      <c r="F119" s="4183"/>
      <c r="G119" s="4183"/>
      <c r="H119" s="4183"/>
      <c r="I119" s="4183"/>
      <c r="J119" s="4183"/>
      <c r="K119" s="4183"/>
      <c r="L119" s="4183"/>
      <c r="M119" s="4183"/>
      <c r="N119" s="4183"/>
      <c r="O119" s="4183"/>
      <c r="P119" s="4183"/>
      <c r="Q119" s="4183"/>
      <c r="R119" s="4183"/>
      <c r="S119" s="4183"/>
      <c r="T119" s="4183"/>
      <c r="U119" s="4183"/>
      <c r="V119" s="4183"/>
      <c r="W119" s="4183"/>
      <c r="X119" s="4183"/>
      <c r="Y119" s="4183"/>
      <c r="Z119" s="4183"/>
      <c r="AA119" s="4183"/>
      <c r="AB119" s="4183"/>
      <c r="AC119" s="4183"/>
      <c r="AD119" s="4183"/>
      <c r="AE119" s="4183"/>
      <c r="AF119" s="4183"/>
      <c r="AG119" s="4183"/>
      <c r="AH119" s="4183"/>
      <c r="AI119" s="4183"/>
      <c r="AJ119" s="4183"/>
      <c r="AK119" s="4183"/>
      <c r="AL119" s="4183"/>
      <c r="AM119" s="4183"/>
      <c r="AN119" s="4183"/>
      <c r="AO119" s="4183"/>
      <c r="AP119" s="4183"/>
      <c r="AQ119" s="4729"/>
      <c r="AR119" s="4542" t="s">
        <v>2420</v>
      </c>
      <c r="AS119" s="4819"/>
      <c r="AT119" s="4527" t="s">
        <v>972</v>
      </c>
      <c r="AU119" s="4906"/>
      <c r="AV119" s="4815" t="s">
        <v>442</v>
      </c>
      <c r="AW119" s="4728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338"/>
      <c r="B120" s="4755"/>
      <c r="C120" s="4756"/>
      <c r="D120" s="4189" t="s">
        <v>984</v>
      </c>
      <c r="E120" s="4542"/>
      <c r="F120" s="4189" t="s">
        <v>983</v>
      </c>
      <c r="G120" s="4542"/>
      <c r="H120" s="4189" t="s">
        <v>982</v>
      </c>
      <c r="I120" s="4191"/>
      <c r="J120" s="4542" t="s">
        <v>981</v>
      </c>
      <c r="K120" s="4542"/>
      <c r="L120" s="4189" t="s">
        <v>61</v>
      </c>
      <c r="M120" s="4542"/>
      <c r="N120" s="4189" t="s">
        <v>85</v>
      </c>
      <c r="O120" s="4542"/>
      <c r="P120" s="4189" t="s">
        <v>79</v>
      </c>
      <c r="Q120" s="4542"/>
      <c r="R120" s="4189" t="s">
        <v>6</v>
      </c>
      <c r="S120" s="4542"/>
      <c r="T120" s="4189" t="s">
        <v>965</v>
      </c>
      <c r="U120" s="4191"/>
      <c r="V120" s="4189" t="s">
        <v>964</v>
      </c>
      <c r="W120" s="4191"/>
      <c r="X120" s="4189" t="s">
        <v>963</v>
      </c>
      <c r="Y120" s="4191"/>
      <c r="Z120" s="4189" t="s">
        <v>962</v>
      </c>
      <c r="AA120" s="4191"/>
      <c r="AB120" s="4189" t="s">
        <v>961</v>
      </c>
      <c r="AC120" s="4191"/>
      <c r="AD120" s="4189" t="s">
        <v>960</v>
      </c>
      <c r="AE120" s="4191"/>
      <c r="AF120" s="4189" t="s">
        <v>959</v>
      </c>
      <c r="AG120" s="4191"/>
      <c r="AH120" s="4189" t="s">
        <v>958</v>
      </c>
      <c r="AI120" s="4191"/>
      <c r="AJ120" s="4189" t="s">
        <v>957</v>
      </c>
      <c r="AK120" s="4191"/>
      <c r="AL120" s="4189" t="s">
        <v>956</v>
      </c>
      <c r="AM120" s="4191"/>
      <c r="AN120" s="4189" t="s">
        <v>955</v>
      </c>
      <c r="AO120" s="4191"/>
      <c r="AP120" s="4189" t="s">
        <v>954</v>
      </c>
      <c r="AQ120" s="4819"/>
      <c r="AR120" s="4535" t="s">
        <v>20</v>
      </c>
      <c r="AS120" s="4913" t="s">
        <v>21</v>
      </c>
      <c r="AT120" s="4908"/>
      <c r="AU120" s="4870"/>
      <c r="AV120" s="4148"/>
      <c r="AW120" s="4135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1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12"/>
      <c r="AS121" s="4914"/>
      <c r="AT121" s="2177" t="s">
        <v>438</v>
      </c>
      <c r="AU121" s="2126" t="s">
        <v>439</v>
      </c>
      <c r="AV121" s="4577"/>
      <c r="AW121" s="4136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15" t="s">
        <v>2447</v>
      </c>
      <c r="B140" s="4915"/>
      <c r="C140" s="4915"/>
      <c r="D140" s="4915"/>
      <c r="E140" s="4915"/>
      <c r="F140" s="4915"/>
      <c r="G140" s="4915"/>
      <c r="H140" s="4915"/>
      <c r="I140" s="4915"/>
      <c r="J140" s="4915"/>
      <c r="K140" s="4915"/>
      <c r="L140" s="4915"/>
      <c r="M140" s="4915"/>
      <c r="N140" s="4915"/>
      <c r="O140" s="4915"/>
      <c r="P140" s="4915"/>
      <c r="Q140" s="4916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5" t="s">
        <v>2448</v>
      </c>
      <c r="B141" s="4728"/>
      <c r="C141" s="4187" t="s">
        <v>2449</v>
      </c>
      <c r="D141" s="4183"/>
      <c r="E141" s="4188"/>
      <c r="F141" s="4917" t="s">
        <v>2450</v>
      </c>
      <c r="G141" s="4917"/>
      <c r="H141" s="4917"/>
      <c r="I141" s="4917" t="s">
        <v>2451</v>
      </c>
      <c r="J141" s="4917"/>
      <c r="K141" s="4917"/>
      <c r="L141" s="4917" t="s">
        <v>2452</v>
      </c>
      <c r="M141" s="4917"/>
      <c r="N141" s="4917"/>
      <c r="O141" s="4187" t="s">
        <v>996</v>
      </c>
      <c r="P141" s="4188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77"/>
      <c r="B142" s="4136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18" t="s">
        <v>2454</v>
      </c>
      <c r="B143" s="4919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20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21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76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22" t="s">
        <v>2438</v>
      </c>
      <c r="B147" s="4923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16" t="s">
        <v>2459</v>
      </c>
      <c r="B148" s="4916"/>
      <c r="C148" s="4916"/>
      <c r="D148" s="4916"/>
      <c r="E148" s="4916"/>
      <c r="F148" s="4916"/>
      <c r="G148" s="4916"/>
      <c r="H148" s="4916"/>
      <c r="I148" s="4916"/>
      <c r="J148" s="4916"/>
      <c r="K148" s="4916"/>
      <c r="L148" s="4916"/>
      <c r="M148" s="4916"/>
      <c r="N148" s="4916"/>
      <c r="O148" s="4916"/>
      <c r="P148" s="4916"/>
      <c r="Q148" s="4916"/>
      <c r="R148" s="4916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5" t="s">
        <v>2448</v>
      </c>
      <c r="B149" s="4728"/>
      <c r="C149" s="4187" t="s">
        <v>2449</v>
      </c>
      <c r="D149" s="4183"/>
      <c r="E149" s="4188"/>
      <c r="F149" s="4917" t="s">
        <v>2450</v>
      </c>
      <c r="G149" s="4917"/>
      <c r="H149" s="4917"/>
      <c r="I149" s="4917" t="s">
        <v>2451</v>
      </c>
      <c r="J149" s="4917"/>
      <c r="K149" s="4917"/>
      <c r="L149" s="4917" t="s">
        <v>2452</v>
      </c>
      <c r="M149" s="4917"/>
      <c r="N149" s="4917"/>
      <c r="O149" s="4187" t="s">
        <v>996</v>
      </c>
      <c r="P149" s="4188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77"/>
      <c r="B150" s="4136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18" t="s">
        <v>2454</v>
      </c>
      <c r="B151" s="4919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20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21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76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22" t="s">
        <v>2460</v>
      </c>
      <c r="B155" s="4923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15" t="s">
        <v>2461</v>
      </c>
      <c r="B156" s="4915"/>
      <c r="C156" s="4915"/>
      <c r="D156" s="4915"/>
      <c r="E156" s="4915"/>
      <c r="F156" s="4915"/>
      <c r="G156" s="4915"/>
      <c r="H156" s="4915"/>
      <c r="I156" s="4915"/>
      <c r="J156" s="4915"/>
      <c r="K156" s="4915"/>
      <c r="L156" s="4915"/>
      <c r="M156" s="4915"/>
      <c r="N156" s="4915"/>
      <c r="O156" s="4915"/>
      <c r="P156" s="4915"/>
      <c r="Q156" s="4916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60" t="s">
        <v>2448</v>
      </c>
      <c r="B157" s="4728"/>
      <c r="C157" s="4506" t="s">
        <v>27</v>
      </c>
      <c r="D157" s="4753"/>
      <c r="E157" s="4924" t="s">
        <v>713</v>
      </c>
      <c r="F157" s="4925"/>
      <c r="G157" s="4925"/>
      <c r="H157" s="4925"/>
      <c r="I157" s="4925"/>
      <c r="J157" s="4925"/>
      <c r="K157" s="4925"/>
      <c r="L157" s="4925"/>
      <c r="M157" s="4925"/>
      <c r="N157" s="4925"/>
      <c r="O157" s="4925"/>
      <c r="P157" s="4925"/>
      <c r="Q157" s="4925"/>
      <c r="R157" s="4925"/>
      <c r="S157" s="4925"/>
      <c r="T157" s="4925"/>
      <c r="U157" s="4925"/>
      <c r="V157" s="4925"/>
      <c r="W157" s="4925"/>
      <c r="X157" s="4925"/>
      <c r="Y157" s="4925"/>
      <c r="Z157" s="4925"/>
      <c r="AA157" s="4925"/>
      <c r="AB157" s="4925"/>
      <c r="AC157" s="4925"/>
      <c r="AD157" s="4925"/>
      <c r="AE157" s="4925"/>
      <c r="AF157" s="4925"/>
      <c r="AG157" s="4925"/>
      <c r="AH157" s="4925"/>
      <c r="AI157" s="4925"/>
      <c r="AJ157" s="4926"/>
      <c r="AK157" s="4928" t="s">
        <v>48</v>
      </c>
      <c r="AL157" s="4928"/>
      <c r="AM157" s="4928"/>
      <c r="AN157" s="4929"/>
      <c r="AO157" s="4930" t="s">
        <v>972</v>
      </c>
      <c r="AP157" s="4928"/>
      <c r="AQ157" s="4928"/>
      <c r="AR157" s="4929"/>
      <c r="AS157" s="4931" t="s">
        <v>2462</v>
      </c>
      <c r="AT157" s="4932"/>
      <c r="AU157" s="4931" t="s">
        <v>441</v>
      </c>
      <c r="AV157" s="4935"/>
      <c r="AW157" s="4938" t="s">
        <v>1723</v>
      </c>
      <c r="AX157" s="4939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78"/>
      <c r="B158" s="4135"/>
      <c r="C158" s="4755"/>
      <c r="D158" s="4756"/>
      <c r="E158" s="4942" t="s">
        <v>2463</v>
      </c>
      <c r="F158" s="4943"/>
      <c r="G158" s="4942" t="s">
        <v>982</v>
      </c>
      <c r="H158" s="4943"/>
      <c r="I158" s="4942" t="s">
        <v>2464</v>
      </c>
      <c r="J158" s="4943"/>
      <c r="K158" s="4924" t="s">
        <v>1972</v>
      </c>
      <c r="L158" s="4927"/>
      <c r="M158" s="4924" t="s">
        <v>37</v>
      </c>
      <c r="N158" s="4927"/>
      <c r="O158" s="4924" t="s">
        <v>38</v>
      </c>
      <c r="P158" s="4927"/>
      <c r="Q158" s="4924" t="s">
        <v>45</v>
      </c>
      <c r="R158" s="4927"/>
      <c r="S158" s="4924" t="s">
        <v>130</v>
      </c>
      <c r="T158" s="4927"/>
      <c r="U158" s="4924" t="s">
        <v>131</v>
      </c>
      <c r="V158" s="4927"/>
      <c r="W158" s="4924" t="s">
        <v>132</v>
      </c>
      <c r="X158" s="4927"/>
      <c r="Y158" s="4924" t="s">
        <v>133</v>
      </c>
      <c r="Z158" s="4927"/>
      <c r="AA158" s="4924" t="s">
        <v>134</v>
      </c>
      <c r="AB158" s="4927"/>
      <c r="AC158" s="4924" t="s">
        <v>135</v>
      </c>
      <c r="AD158" s="4927"/>
      <c r="AE158" s="4924" t="s">
        <v>1971</v>
      </c>
      <c r="AF158" s="4927"/>
      <c r="AG158" s="4924" t="s">
        <v>1963</v>
      </c>
      <c r="AH158" s="4927"/>
      <c r="AI158" s="4924" t="s">
        <v>2465</v>
      </c>
      <c r="AJ158" s="4926"/>
      <c r="AK158" s="4944" t="s">
        <v>20</v>
      </c>
      <c r="AL158" s="4947"/>
      <c r="AM158" s="4944" t="s">
        <v>21</v>
      </c>
      <c r="AN158" s="4945"/>
      <c r="AO158" s="4946" t="s">
        <v>439</v>
      </c>
      <c r="AP158" s="4947"/>
      <c r="AQ158" s="4944" t="s">
        <v>438</v>
      </c>
      <c r="AR158" s="4945"/>
      <c r="AS158" s="4933"/>
      <c r="AT158" s="4934"/>
      <c r="AU158" s="4936"/>
      <c r="AV158" s="4937"/>
      <c r="AW158" s="4940"/>
      <c r="AX158" s="4941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333"/>
      <c r="B159" s="4136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48" t="s">
        <v>2467</v>
      </c>
      <c r="B160" s="4949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50" t="s">
        <v>2468</v>
      </c>
      <c r="B161" s="4951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50" t="s">
        <v>2469</v>
      </c>
      <c r="B162" s="4951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50" t="s">
        <v>2433</v>
      </c>
      <c r="B163" s="4951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50" t="s">
        <v>2439</v>
      </c>
      <c r="B164" s="4951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50" t="s">
        <v>2470</v>
      </c>
      <c r="B165" s="4951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52" t="s">
        <v>2471</v>
      </c>
      <c r="B166" s="4953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50" t="s">
        <v>2436</v>
      </c>
      <c r="B167" s="4951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54" t="s">
        <v>2472</v>
      </c>
      <c r="B168" s="4955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56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57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73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48" t="s">
        <v>2438</v>
      </c>
      <c r="B172" s="4949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50" t="s">
        <v>2473</v>
      </c>
      <c r="B173" s="4951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50" t="s">
        <v>2440</v>
      </c>
      <c r="B174" s="4951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50" t="s">
        <v>2474</v>
      </c>
      <c r="B175" s="4951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50" t="s">
        <v>2475</v>
      </c>
      <c r="B176" s="4951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50" t="s">
        <v>2477</v>
      </c>
      <c r="B178" s="4951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50" t="s">
        <v>2478</v>
      </c>
      <c r="B179" s="4951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50" t="s">
        <v>2479</v>
      </c>
      <c r="B180" s="4951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50" t="s">
        <v>2480</v>
      </c>
      <c r="B181" s="4951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550" t="s">
        <v>2481</v>
      </c>
      <c r="B182" s="4305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15" t="s">
        <v>2482</v>
      </c>
      <c r="B183" s="4915"/>
      <c r="C183" s="4915"/>
      <c r="D183" s="4915"/>
      <c r="E183" s="4915"/>
      <c r="F183" s="4915"/>
      <c r="G183" s="4915"/>
      <c r="H183" s="4915"/>
      <c r="I183" s="4915"/>
      <c r="J183" s="4915"/>
      <c r="K183" s="4915"/>
      <c r="L183" s="4915"/>
      <c r="M183" s="4915"/>
      <c r="N183" s="4915"/>
      <c r="O183" s="4915"/>
      <c r="P183" s="4915"/>
      <c r="Q183" s="4916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60" t="s">
        <v>2448</v>
      </c>
      <c r="B184" s="4728"/>
      <c r="C184" s="4958" t="s">
        <v>27</v>
      </c>
      <c r="D184" s="4959"/>
      <c r="E184" s="4924" t="s">
        <v>713</v>
      </c>
      <c r="F184" s="4925"/>
      <c r="G184" s="4925"/>
      <c r="H184" s="4925"/>
      <c r="I184" s="4925"/>
      <c r="J184" s="4925"/>
      <c r="K184" s="4925"/>
      <c r="L184" s="4925"/>
      <c r="M184" s="4925"/>
      <c r="N184" s="4925"/>
      <c r="O184" s="4925"/>
      <c r="P184" s="4925"/>
      <c r="Q184" s="4925"/>
      <c r="R184" s="4925"/>
      <c r="S184" s="4925"/>
      <c r="T184" s="4925"/>
      <c r="U184" s="4925"/>
      <c r="V184" s="4925"/>
      <c r="W184" s="4925"/>
      <c r="X184" s="4925"/>
      <c r="Y184" s="4925"/>
      <c r="Z184" s="4925"/>
      <c r="AA184" s="4925"/>
      <c r="AB184" s="4925"/>
      <c r="AC184" s="4925"/>
      <c r="AD184" s="4925"/>
      <c r="AE184" s="4925"/>
      <c r="AF184" s="4925"/>
      <c r="AG184" s="4925"/>
      <c r="AH184" s="4925"/>
      <c r="AI184" s="4925"/>
      <c r="AJ184" s="4926"/>
      <c r="AK184" s="4928" t="s">
        <v>48</v>
      </c>
      <c r="AL184" s="4928"/>
      <c r="AM184" s="4928"/>
      <c r="AN184" s="4929"/>
      <c r="AO184" s="4930" t="s">
        <v>972</v>
      </c>
      <c r="AP184" s="4928"/>
      <c r="AQ184" s="4928"/>
      <c r="AR184" s="4929"/>
      <c r="AS184" s="4931" t="s">
        <v>2462</v>
      </c>
      <c r="AT184" s="4932"/>
      <c r="AU184" s="4931" t="s">
        <v>441</v>
      </c>
      <c r="AV184" s="4932"/>
      <c r="AW184" s="4962" t="s">
        <v>1723</v>
      </c>
      <c r="AX184" s="4939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78"/>
      <c r="B185" s="4135"/>
      <c r="C185" s="4960"/>
      <c r="D185" s="4961"/>
      <c r="E185" s="4942" t="s">
        <v>2463</v>
      </c>
      <c r="F185" s="4943"/>
      <c r="G185" s="4942" t="s">
        <v>982</v>
      </c>
      <c r="H185" s="4943"/>
      <c r="I185" s="4942" t="s">
        <v>2464</v>
      </c>
      <c r="J185" s="4943"/>
      <c r="K185" s="4924" t="s">
        <v>1972</v>
      </c>
      <c r="L185" s="4927"/>
      <c r="M185" s="4924" t="s">
        <v>37</v>
      </c>
      <c r="N185" s="4927"/>
      <c r="O185" s="4924" t="s">
        <v>38</v>
      </c>
      <c r="P185" s="4927"/>
      <c r="Q185" s="4924" t="s">
        <v>45</v>
      </c>
      <c r="R185" s="4927"/>
      <c r="S185" s="4924" t="s">
        <v>130</v>
      </c>
      <c r="T185" s="4927"/>
      <c r="U185" s="4924" t="s">
        <v>131</v>
      </c>
      <c r="V185" s="4927"/>
      <c r="W185" s="4924" t="s">
        <v>132</v>
      </c>
      <c r="X185" s="4927"/>
      <c r="Y185" s="4924" t="s">
        <v>133</v>
      </c>
      <c r="Z185" s="4927"/>
      <c r="AA185" s="4924" t="s">
        <v>134</v>
      </c>
      <c r="AB185" s="4927"/>
      <c r="AC185" s="4924" t="s">
        <v>135</v>
      </c>
      <c r="AD185" s="4927"/>
      <c r="AE185" s="4924" t="s">
        <v>1971</v>
      </c>
      <c r="AF185" s="4927"/>
      <c r="AG185" s="4924" t="s">
        <v>1963</v>
      </c>
      <c r="AH185" s="4927"/>
      <c r="AI185" s="4924" t="s">
        <v>2465</v>
      </c>
      <c r="AJ185" s="4926"/>
      <c r="AK185" s="4944" t="s">
        <v>20</v>
      </c>
      <c r="AL185" s="4947"/>
      <c r="AM185" s="4944" t="s">
        <v>21</v>
      </c>
      <c r="AN185" s="4945"/>
      <c r="AO185" s="4946" t="s">
        <v>439</v>
      </c>
      <c r="AP185" s="4947"/>
      <c r="AQ185" s="4944" t="s">
        <v>438</v>
      </c>
      <c r="AR185" s="4945"/>
      <c r="AS185" s="4933"/>
      <c r="AT185" s="4934"/>
      <c r="AU185" s="4933"/>
      <c r="AV185" s="4934"/>
      <c r="AW185" s="4963"/>
      <c r="AX185" s="4941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333"/>
      <c r="B186" s="4136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48" t="s">
        <v>2467</v>
      </c>
      <c r="B187" s="4949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50" t="s">
        <v>2468</v>
      </c>
      <c r="B188" s="4951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50" t="s">
        <v>2469</v>
      </c>
      <c r="B189" s="4951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50" t="s">
        <v>2433</v>
      </c>
      <c r="B190" s="4951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50" t="s">
        <v>2439</v>
      </c>
      <c r="B191" s="4951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50" t="s">
        <v>2470</v>
      </c>
      <c r="B192" s="4951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52" t="s">
        <v>2471</v>
      </c>
      <c r="B193" s="4953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50" t="s">
        <v>2436</v>
      </c>
      <c r="B194" s="4951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4" t="s">
        <v>2472</v>
      </c>
      <c r="B195" s="4955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56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57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73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48" t="s">
        <v>2438</v>
      </c>
      <c r="B199" s="4949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50" t="s">
        <v>2473</v>
      </c>
      <c r="B200" s="4951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50" t="s">
        <v>2440</v>
      </c>
      <c r="B201" s="4951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50" t="s">
        <v>2474</v>
      </c>
      <c r="B202" s="4951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50" t="s">
        <v>2475</v>
      </c>
      <c r="B203" s="4951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50" t="s">
        <v>2477</v>
      </c>
      <c r="B205" s="4951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50" t="s">
        <v>2478</v>
      </c>
      <c r="B206" s="4951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50" t="s">
        <v>2479</v>
      </c>
      <c r="B207" s="4951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50" t="s">
        <v>2480</v>
      </c>
      <c r="B208" s="4951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550" t="s">
        <v>2481</v>
      </c>
      <c r="B209" s="4305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65" t="s">
        <v>2448</v>
      </c>
      <c r="B217" s="4968" t="s">
        <v>27</v>
      </c>
      <c r="C217" s="4968"/>
      <c r="D217" s="4968" t="s">
        <v>713</v>
      </c>
      <c r="E217" s="4968"/>
      <c r="F217" s="4968"/>
      <c r="G217" s="4968"/>
      <c r="H217" s="4968"/>
      <c r="I217" s="4968"/>
      <c r="J217" s="4968"/>
      <c r="K217" s="4968"/>
      <c r="L217" s="4968"/>
      <c r="M217" s="4968"/>
      <c r="N217" s="4968"/>
      <c r="O217" s="4968"/>
      <c r="P217" s="4968"/>
      <c r="Q217" s="4968"/>
      <c r="R217" s="4968"/>
      <c r="S217" s="4968"/>
      <c r="T217" s="4968"/>
      <c r="U217" s="4968"/>
      <c r="V217" s="4968"/>
      <c r="W217" s="4968"/>
      <c r="X217" s="4968"/>
      <c r="Y217" s="4968"/>
      <c r="Z217" s="4968"/>
      <c r="AA217" s="4968"/>
      <c r="AB217" s="4968"/>
      <c r="AC217" s="4968"/>
      <c r="AD217" s="4968"/>
      <c r="AE217" s="4968"/>
      <c r="AF217" s="4968"/>
      <c r="AG217" s="4968"/>
      <c r="AH217" s="4968"/>
      <c r="AI217" s="4968"/>
      <c r="AJ217" s="4968"/>
      <c r="AK217" s="4969"/>
      <c r="AL217" s="4970" t="s">
        <v>2420</v>
      </c>
      <c r="AM217" s="4971"/>
      <c r="AN217" s="4542" t="s">
        <v>972</v>
      </c>
      <c r="AO217" s="4191"/>
      <c r="AP217" s="4972" t="s">
        <v>442</v>
      </c>
      <c r="AQ217" s="4972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66"/>
      <c r="B218" s="4968"/>
      <c r="C218" s="4968"/>
      <c r="D218" s="4968" t="s">
        <v>1973</v>
      </c>
      <c r="E218" s="4968"/>
      <c r="F218" s="4968" t="s">
        <v>1972</v>
      </c>
      <c r="G218" s="4968"/>
      <c r="H218" s="4968" t="s">
        <v>37</v>
      </c>
      <c r="I218" s="4968"/>
      <c r="J218" s="4968" t="s">
        <v>38</v>
      </c>
      <c r="K218" s="4968"/>
      <c r="L218" s="4968" t="s">
        <v>45</v>
      </c>
      <c r="M218" s="4968"/>
      <c r="N218" s="4968" t="s">
        <v>130</v>
      </c>
      <c r="O218" s="4968"/>
      <c r="P218" s="4968" t="s">
        <v>131</v>
      </c>
      <c r="Q218" s="4968"/>
      <c r="R218" s="4968" t="s">
        <v>132</v>
      </c>
      <c r="S218" s="4968"/>
      <c r="T218" s="4968" t="s">
        <v>133</v>
      </c>
      <c r="U218" s="4968"/>
      <c r="V218" s="4968" t="s">
        <v>134</v>
      </c>
      <c r="W218" s="4968"/>
      <c r="X218" s="4968" t="s">
        <v>135</v>
      </c>
      <c r="Y218" s="4968"/>
      <c r="Z218" s="4968" t="s">
        <v>1971</v>
      </c>
      <c r="AA218" s="4968"/>
      <c r="AB218" s="4968" t="s">
        <v>1963</v>
      </c>
      <c r="AC218" s="4968"/>
      <c r="AD218" s="4968" t="s">
        <v>1954</v>
      </c>
      <c r="AE218" s="4968"/>
      <c r="AF218" s="4968" t="s">
        <v>1953</v>
      </c>
      <c r="AG218" s="4968"/>
      <c r="AH218" s="4968" t="s">
        <v>1952</v>
      </c>
      <c r="AI218" s="4968"/>
      <c r="AJ218" s="4968" t="s">
        <v>1962</v>
      </c>
      <c r="AK218" s="4969"/>
      <c r="AL218" s="4976" t="s">
        <v>20</v>
      </c>
      <c r="AM218" s="4973" t="s">
        <v>21</v>
      </c>
      <c r="AN218" s="4535" t="s">
        <v>438</v>
      </c>
      <c r="AO218" s="4135" t="s">
        <v>439</v>
      </c>
      <c r="AP218" s="4972"/>
      <c r="AQ218" s="4972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67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76"/>
      <c r="AM219" s="4973"/>
      <c r="AN219" s="4912"/>
      <c r="AO219" s="4136"/>
      <c r="AP219" s="4972"/>
      <c r="AQ219" s="4972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65" t="s">
        <v>2448</v>
      </c>
      <c r="B228" s="4968" t="s">
        <v>27</v>
      </c>
      <c r="C228" s="4968"/>
      <c r="D228" s="4968" t="s">
        <v>713</v>
      </c>
      <c r="E228" s="4968"/>
      <c r="F228" s="4968"/>
      <c r="G228" s="4968"/>
      <c r="H228" s="4968"/>
      <c r="I228" s="4968"/>
      <c r="J228" s="4968"/>
      <c r="K228" s="4968"/>
      <c r="L228" s="4968"/>
      <c r="M228" s="4968"/>
      <c r="N228" s="4968"/>
      <c r="O228" s="4968"/>
      <c r="P228" s="4968"/>
      <c r="Q228" s="4968"/>
      <c r="R228" s="4968"/>
      <c r="S228" s="4968"/>
      <c r="T228" s="4968"/>
      <c r="U228" s="4968"/>
      <c r="V228" s="4968"/>
      <c r="W228" s="4968"/>
      <c r="X228" s="4968"/>
      <c r="Y228" s="4968"/>
      <c r="Z228" s="4968"/>
      <c r="AA228" s="4968"/>
      <c r="AB228" s="4968"/>
      <c r="AC228" s="4968"/>
      <c r="AD228" s="4968"/>
      <c r="AE228" s="4968"/>
      <c r="AF228" s="4968"/>
      <c r="AG228" s="4968"/>
      <c r="AH228" s="4968"/>
      <c r="AI228" s="4968"/>
      <c r="AJ228" s="4968"/>
      <c r="AK228" s="4969"/>
      <c r="AL228" s="4974" t="s">
        <v>2420</v>
      </c>
      <c r="AM228" s="4975"/>
      <c r="AN228" s="4542" t="s">
        <v>972</v>
      </c>
      <c r="AO228" s="4191"/>
      <c r="AP228" s="4972" t="s">
        <v>442</v>
      </c>
      <c r="AQ228" s="4972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66"/>
      <c r="B229" s="4968"/>
      <c r="C229" s="4968"/>
      <c r="D229" s="4968" t="s">
        <v>1973</v>
      </c>
      <c r="E229" s="4968"/>
      <c r="F229" s="4968" t="s">
        <v>1972</v>
      </c>
      <c r="G229" s="4968"/>
      <c r="H229" s="4968" t="s">
        <v>37</v>
      </c>
      <c r="I229" s="4968"/>
      <c r="J229" s="4968" t="s">
        <v>38</v>
      </c>
      <c r="K229" s="4968"/>
      <c r="L229" s="4968" t="s">
        <v>45</v>
      </c>
      <c r="M229" s="4968"/>
      <c r="N229" s="4968" t="s">
        <v>130</v>
      </c>
      <c r="O229" s="4968"/>
      <c r="P229" s="4968" t="s">
        <v>131</v>
      </c>
      <c r="Q229" s="4968"/>
      <c r="R229" s="4968" t="s">
        <v>132</v>
      </c>
      <c r="S229" s="4968"/>
      <c r="T229" s="4968" t="s">
        <v>133</v>
      </c>
      <c r="U229" s="4968"/>
      <c r="V229" s="4968" t="s">
        <v>134</v>
      </c>
      <c r="W229" s="4968"/>
      <c r="X229" s="4968" t="s">
        <v>135</v>
      </c>
      <c r="Y229" s="4968"/>
      <c r="Z229" s="4968" t="s">
        <v>1971</v>
      </c>
      <c r="AA229" s="4968"/>
      <c r="AB229" s="4968" t="s">
        <v>1963</v>
      </c>
      <c r="AC229" s="4968"/>
      <c r="AD229" s="4968" t="s">
        <v>1954</v>
      </c>
      <c r="AE229" s="4968"/>
      <c r="AF229" s="4968" t="s">
        <v>1953</v>
      </c>
      <c r="AG229" s="4968"/>
      <c r="AH229" s="4968" t="s">
        <v>1952</v>
      </c>
      <c r="AI229" s="4968"/>
      <c r="AJ229" s="4968" t="s">
        <v>1962</v>
      </c>
      <c r="AK229" s="4969"/>
      <c r="AL229" s="4977" t="s">
        <v>20</v>
      </c>
      <c r="AM229" s="4979" t="s">
        <v>21</v>
      </c>
      <c r="AN229" s="4535" t="s">
        <v>438</v>
      </c>
      <c r="AO229" s="4135" t="s">
        <v>439</v>
      </c>
      <c r="AP229" s="4972"/>
      <c r="AQ229" s="4972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67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78"/>
      <c r="AM230" s="4980"/>
      <c r="AN230" s="4912"/>
      <c r="AO230" s="4136"/>
      <c r="AP230" s="4972"/>
      <c r="AQ230" s="4972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88" t="s">
        <v>2500</v>
      </c>
      <c r="B239" s="4989"/>
      <c r="C239" s="4994" t="s">
        <v>27</v>
      </c>
      <c r="D239" s="4995"/>
      <c r="E239" s="4982"/>
      <c r="F239" s="4983"/>
      <c r="G239" s="4983"/>
      <c r="H239" s="4983"/>
      <c r="I239" s="4983"/>
      <c r="J239" s="4983"/>
      <c r="K239" s="4983"/>
      <c r="L239" s="4983"/>
      <c r="M239" s="4983"/>
      <c r="N239" s="4983"/>
      <c r="O239" s="4983"/>
      <c r="P239" s="4983"/>
      <c r="Q239" s="4983"/>
      <c r="R239" s="4983"/>
      <c r="S239" s="4983"/>
      <c r="T239" s="4983"/>
      <c r="U239" s="4983"/>
      <c r="V239" s="4983"/>
      <c r="W239" s="4983"/>
      <c r="X239" s="4983"/>
      <c r="Y239" s="4983"/>
      <c r="Z239" s="4983"/>
      <c r="AA239" s="4983"/>
      <c r="AB239" s="4983"/>
      <c r="AC239" s="4983"/>
      <c r="AD239" s="4983"/>
      <c r="AE239" s="4983"/>
      <c r="AF239" s="4983"/>
      <c r="AG239" s="4983"/>
      <c r="AH239" s="4983"/>
      <c r="AI239" s="4983"/>
      <c r="AJ239" s="4984"/>
      <c r="AK239" s="4930" t="s">
        <v>48</v>
      </c>
      <c r="AL239" s="4928"/>
      <c r="AM239" s="4928"/>
      <c r="AN239" s="4929"/>
      <c r="AO239" s="4930" t="s">
        <v>972</v>
      </c>
      <c r="AP239" s="4928"/>
      <c r="AQ239" s="4928"/>
      <c r="AR239" s="4929"/>
      <c r="AS239" s="4931" t="s">
        <v>2462</v>
      </c>
      <c r="AT239" s="4932"/>
      <c r="AU239" s="4931" t="s">
        <v>441</v>
      </c>
      <c r="AV239" s="4932"/>
      <c r="AW239" s="4962" t="s">
        <v>1723</v>
      </c>
      <c r="AX239" s="4939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90"/>
      <c r="B240" s="4991"/>
      <c r="C240" s="4996"/>
      <c r="D240" s="4997"/>
      <c r="E240" s="4942" t="s">
        <v>2463</v>
      </c>
      <c r="F240" s="4943"/>
      <c r="G240" s="4942" t="s">
        <v>982</v>
      </c>
      <c r="H240" s="4943"/>
      <c r="I240" s="4942" t="s">
        <v>2464</v>
      </c>
      <c r="J240" s="4943"/>
      <c r="K240" s="4924" t="s">
        <v>1972</v>
      </c>
      <c r="L240" s="4927"/>
      <c r="M240" s="4924" t="s">
        <v>37</v>
      </c>
      <c r="N240" s="4927"/>
      <c r="O240" s="4924" t="s">
        <v>38</v>
      </c>
      <c r="P240" s="4927"/>
      <c r="Q240" s="4924" t="s">
        <v>45</v>
      </c>
      <c r="R240" s="4927"/>
      <c r="S240" s="4924" t="s">
        <v>130</v>
      </c>
      <c r="T240" s="4927"/>
      <c r="U240" s="4924" t="s">
        <v>131</v>
      </c>
      <c r="V240" s="4927"/>
      <c r="W240" s="4925" t="s">
        <v>132</v>
      </c>
      <c r="X240" s="4927"/>
      <c r="Y240" s="4925" t="s">
        <v>133</v>
      </c>
      <c r="Z240" s="4927"/>
      <c r="AA240" s="4925" t="s">
        <v>134</v>
      </c>
      <c r="AB240" s="4927"/>
      <c r="AC240" s="4924" t="s">
        <v>135</v>
      </c>
      <c r="AD240" s="4927"/>
      <c r="AE240" s="4925" t="s">
        <v>1971</v>
      </c>
      <c r="AF240" s="4927"/>
      <c r="AG240" s="4925" t="s">
        <v>1963</v>
      </c>
      <c r="AH240" s="4927"/>
      <c r="AI240" s="4925" t="s">
        <v>2501</v>
      </c>
      <c r="AJ240" s="4926"/>
      <c r="AK240" s="4946" t="s">
        <v>20</v>
      </c>
      <c r="AL240" s="4947"/>
      <c r="AM240" s="4944" t="s">
        <v>21</v>
      </c>
      <c r="AN240" s="4945"/>
      <c r="AO240" s="4946" t="s">
        <v>439</v>
      </c>
      <c r="AP240" s="4947"/>
      <c r="AQ240" s="4944" t="s">
        <v>438</v>
      </c>
      <c r="AR240" s="4945"/>
      <c r="AS240" s="4933"/>
      <c r="AT240" s="4934"/>
      <c r="AU240" s="4933"/>
      <c r="AV240" s="4934"/>
      <c r="AW240" s="4981"/>
      <c r="AX240" s="4941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92"/>
      <c r="B241" s="4993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85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>
        <v>0</v>
      </c>
      <c r="N242" s="2283">
        <v>0</v>
      </c>
      <c r="O242" s="2284">
        <v>0</v>
      </c>
      <c r="P242" s="2283">
        <v>0</v>
      </c>
      <c r="Q242" s="2285">
        <v>0</v>
      </c>
      <c r="R242" s="2283">
        <v>0</v>
      </c>
      <c r="S242" s="2285">
        <v>0</v>
      </c>
      <c r="T242" s="2283">
        <v>0</v>
      </c>
      <c r="U242" s="2285">
        <v>0</v>
      </c>
      <c r="V242" s="2283">
        <v>0</v>
      </c>
      <c r="W242" s="2282">
        <v>0</v>
      </c>
      <c r="X242" s="2283">
        <v>0</v>
      </c>
      <c r="Y242" s="2282">
        <v>0</v>
      </c>
      <c r="Z242" s="2283">
        <v>0</v>
      </c>
      <c r="AA242" s="2282">
        <v>0</v>
      </c>
      <c r="AB242" s="2283">
        <v>0</v>
      </c>
      <c r="AC242" s="2285">
        <v>0</v>
      </c>
      <c r="AD242" s="2283">
        <v>0</v>
      </c>
      <c r="AE242" s="4088"/>
      <c r="AF242" s="4089"/>
      <c r="AG242" s="4088"/>
      <c r="AH242" s="4089"/>
      <c r="AI242" s="4088"/>
      <c r="AJ242" s="4090"/>
      <c r="AK242" s="4091"/>
      <c r="AL242" s="4089"/>
      <c r="AM242" s="2282">
        <v>0</v>
      </c>
      <c r="AN242" s="2286">
        <v>0</v>
      </c>
      <c r="AO242" s="2287">
        <v>0</v>
      </c>
      <c r="AP242" s="2283">
        <v>0</v>
      </c>
      <c r="AQ242" s="2282">
        <v>0</v>
      </c>
      <c r="AR242" s="2286">
        <v>0</v>
      </c>
      <c r="AS242" s="2287">
        <v>0</v>
      </c>
      <c r="AT242" s="2286">
        <v>0</v>
      </c>
      <c r="AU242" s="2287">
        <v>0</v>
      </c>
      <c r="AV242" s="2283">
        <v>0</v>
      </c>
      <c r="AW242" s="2287">
        <v>0</v>
      </c>
      <c r="AX242" s="2283">
        <v>0</v>
      </c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86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>
        <v>0</v>
      </c>
      <c r="N243" s="2283">
        <v>0</v>
      </c>
      <c r="O243" s="2284">
        <v>0</v>
      </c>
      <c r="P243" s="2283">
        <v>0</v>
      </c>
      <c r="Q243" s="2285">
        <v>0</v>
      </c>
      <c r="R243" s="2283">
        <v>0</v>
      </c>
      <c r="S243" s="2285">
        <v>0</v>
      </c>
      <c r="T243" s="2283">
        <v>0</v>
      </c>
      <c r="U243" s="2285">
        <v>0</v>
      </c>
      <c r="V243" s="2283">
        <v>0</v>
      </c>
      <c r="W243" s="2282">
        <v>0</v>
      </c>
      <c r="X243" s="2283">
        <v>0</v>
      </c>
      <c r="Y243" s="2282">
        <v>0</v>
      </c>
      <c r="Z243" s="2283">
        <v>0</v>
      </c>
      <c r="AA243" s="2282">
        <v>0</v>
      </c>
      <c r="AB243" s="2283">
        <v>0</v>
      </c>
      <c r="AC243" s="2285">
        <v>0</v>
      </c>
      <c r="AD243" s="2283">
        <v>0</v>
      </c>
      <c r="AE243" s="4088"/>
      <c r="AF243" s="4089"/>
      <c r="AG243" s="4088"/>
      <c r="AH243" s="4089"/>
      <c r="AI243" s="4088"/>
      <c r="AJ243" s="4090"/>
      <c r="AK243" s="4091"/>
      <c r="AL243" s="4089"/>
      <c r="AM243" s="2282">
        <v>0</v>
      </c>
      <c r="AN243" s="2286">
        <v>0</v>
      </c>
      <c r="AO243" s="2287">
        <v>0</v>
      </c>
      <c r="AP243" s="2283">
        <v>0</v>
      </c>
      <c r="AQ243" s="2282">
        <v>0</v>
      </c>
      <c r="AR243" s="2286">
        <v>0</v>
      </c>
      <c r="AS243" s="2287">
        <v>0</v>
      </c>
      <c r="AT243" s="2286">
        <v>0</v>
      </c>
      <c r="AU243" s="2287">
        <v>0</v>
      </c>
      <c r="AV243" s="2283">
        <v>0</v>
      </c>
      <c r="AW243" s="2287">
        <v>0</v>
      </c>
      <c r="AX243" s="2283">
        <v>0</v>
      </c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86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>
        <v>0</v>
      </c>
      <c r="N244" s="2296">
        <v>0</v>
      </c>
      <c r="O244" s="2284">
        <v>0</v>
      </c>
      <c r="P244" s="2283">
        <v>0</v>
      </c>
      <c r="Q244" s="2285">
        <v>0</v>
      </c>
      <c r="R244" s="2283">
        <v>0</v>
      </c>
      <c r="S244" s="2285">
        <v>0</v>
      </c>
      <c r="T244" s="2283">
        <v>0</v>
      </c>
      <c r="U244" s="2285">
        <v>0</v>
      </c>
      <c r="V244" s="2283">
        <v>0</v>
      </c>
      <c r="W244" s="2282">
        <v>0</v>
      </c>
      <c r="X244" s="2283">
        <v>0</v>
      </c>
      <c r="Y244" s="2282">
        <v>0</v>
      </c>
      <c r="Z244" s="2283">
        <v>0</v>
      </c>
      <c r="AA244" s="2282">
        <v>0</v>
      </c>
      <c r="AB244" s="2283">
        <v>0</v>
      </c>
      <c r="AC244" s="2285">
        <v>0</v>
      </c>
      <c r="AD244" s="2283">
        <v>0</v>
      </c>
      <c r="AE244" s="4088"/>
      <c r="AF244" s="4089"/>
      <c r="AG244" s="4088"/>
      <c r="AH244" s="4089"/>
      <c r="AI244" s="4088"/>
      <c r="AJ244" s="4090"/>
      <c r="AK244" s="4091"/>
      <c r="AL244" s="4089"/>
      <c r="AM244" s="2282">
        <v>0</v>
      </c>
      <c r="AN244" s="2286">
        <v>0</v>
      </c>
      <c r="AO244" s="2287">
        <v>0</v>
      </c>
      <c r="AP244" s="2283">
        <v>0</v>
      </c>
      <c r="AQ244" s="2282">
        <v>0</v>
      </c>
      <c r="AR244" s="2286">
        <v>0</v>
      </c>
      <c r="AS244" s="2287">
        <v>0</v>
      </c>
      <c r="AT244" s="2286">
        <v>0</v>
      </c>
      <c r="AU244" s="2287">
        <v>0</v>
      </c>
      <c r="AV244" s="2283">
        <v>0</v>
      </c>
      <c r="AW244" s="2287">
        <v>0</v>
      </c>
      <c r="AX244" s="2283">
        <v>0</v>
      </c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86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>
        <v>0</v>
      </c>
      <c r="P245" s="2283">
        <v>0</v>
      </c>
      <c r="Q245" s="2285">
        <v>0</v>
      </c>
      <c r="R245" s="2283">
        <v>0</v>
      </c>
      <c r="S245" s="2285">
        <v>0</v>
      </c>
      <c r="T245" s="2283">
        <v>0</v>
      </c>
      <c r="U245" s="2285">
        <v>0</v>
      </c>
      <c r="V245" s="2283">
        <v>0</v>
      </c>
      <c r="W245" s="2282">
        <v>0</v>
      </c>
      <c r="X245" s="2283">
        <v>0</v>
      </c>
      <c r="Y245" s="2282">
        <v>0</v>
      </c>
      <c r="Z245" s="2283">
        <v>0</v>
      </c>
      <c r="AA245" s="2282">
        <v>0</v>
      </c>
      <c r="AB245" s="2283">
        <v>0</v>
      </c>
      <c r="AC245" s="2285">
        <v>0</v>
      </c>
      <c r="AD245" s="2283">
        <v>0</v>
      </c>
      <c r="AE245" s="2282">
        <v>0</v>
      </c>
      <c r="AF245" s="2283">
        <v>0</v>
      </c>
      <c r="AG245" s="2282">
        <v>0</v>
      </c>
      <c r="AH245" s="2283">
        <v>0</v>
      </c>
      <c r="AI245" s="2282">
        <v>0</v>
      </c>
      <c r="AJ245" s="2286">
        <v>0</v>
      </c>
      <c r="AK245" s="2287">
        <v>0</v>
      </c>
      <c r="AL245" s="2283">
        <v>0</v>
      </c>
      <c r="AM245" s="2282">
        <v>0</v>
      </c>
      <c r="AN245" s="2286">
        <v>0</v>
      </c>
      <c r="AO245" s="2287">
        <v>0</v>
      </c>
      <c r="AP245" s="2283">
        <v>0</v>
      </c>
      <c r="AQ245" s="2282">
        <v>0</v>
      </c>
      <c r="AR245" s="2286">
        <v>0</v>
      </c>
      <c r="AS245" s="2287">
        <v>0</v>
      </c>
      <c r="AT245" s="2286">
        <v>0</v>
      </c>
      <c r="AU245" s="2287">
        <v>0</v>
      </c>
      <c r="AV245" s="2283">
        <v>0</v>
      </c>
      <c r="AW245" s="2287">
        <v>0</v>
      </c>
      <c r="AX245" s="2283">
        <v>0</v>
      </c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86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>
        <v>0</v>
      </c>
      <c r="F246" s="396">
        <v>0</v>
      </c>
      <c r="G246" s="2300">
        <v>0</v>
      </c>
      <c r="H246" s="396">
        <v>0</v>
      </c>
      <c r="I246" s="2300">
        <v>0</v>
      </c>
      <c r="J246" s="396">
        <v>0</v>
      </c>
      <c r="K246" s="2300">
        <v>0</v>
      </c>
      <c r="L246" s="396">
        <v>0</v>
      </c>
      <c r="M246" s="2300">
        <v>0</v>
      </c>
      <c r="N246" s="396">
        <v>0</v>
      </c>
      <c r="O246" s="2284">
        <v>0</v>
      </c>
      <c r="P246" s="2283">
        <v>0</v>
      </c>
      <c r="Q246" s="2285">
        <v>0</v>
      </c>
      <c r="R246" s="2283">
        <v>0</v>
      </c>
      <c r="S246" s="2285">
        <v>0</v>
      </c>
      <c r="T246" s="2283">
        <v>0</v>
      </c>
      <c r="U246" s="2285">
        <v>0</v>
      </c>
      <c r="V246" s="2283">
        <v>0</v>
      </c>
      <c r="W246" s="2282">
        <v>0</v>
      </c>
      <c r="X246" s="2283">
        <v>0</v>
      </c>
      <c r="Y246" s="2282">
        <v>0</v>
      </c>
      <c r="Z246" s="2283">
        <v>0</v>
      </c>
      <c r="AA246" s="2282">
        <v>0</v>
      </c>
      <c r="AB246" s="2283">
        <v>0</v>
      </c>
      <c r="AC246" s="2285">
        <v>0</v>
      </c>
      <c r="AD246" s="2283">
        <v>0</v>
      </c>
      <c r="AE246" s="2282">
        <v>0</v>
      </c>
      <c r="AF246" s="2283">
        <v>0</v>
      </c>
      <c r="AG246" s="2282">
        <v>0</v>
      </c>
      <c r="AH246" s="2283">
        <v>0</v>
      </c>
      <c r="AI246" s="2282">
        <v>0</v>
      </c>
      <c r="AJ246" s="2286">
        <v>0</v>
      </c>
      <c r="AK246" s="2287">
        <v>0</v>
      </c>
      <c r="AL246" s="2283">
        <v>0</v>
      </c>
      <c r="AM246" s="2282">
        <v>0</v>
      </c>
      <c r="AN246" s="2286">
        <v>0</v>
      </c>
      <c r="AO246" s="2287">
        <v>0</v>
      </c>
      <c r="AP246" s="2283">
        <v>0</v>
      </c>
      <c r="AQ246" s="2282">
        <v>0</v>
      </c>
      <c r="AR246" s="2286">
        <v>0</v>
      </c>
      <c r="AS246" s="2287">
        <v>0</v>
      </c>
      <c r="AT246" s="2286">
        <v>0</v>
      </c>
      <c r="AU246" s="2287">
        <v>0</v>
      </c>
      <c r="AV246" s="2283">
        <v>0</v>
      </c>
      <c r="AW246" s="2287">
        <v>0</v>
      </c>
      <c r="AX246" s="2283">
        <v>0</v>
      </c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86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>
        <v>0</v>
      </c>
      <c r="N247" s="2283">
        <v>0</v>
      </c>
      <c r="O247" s="2282">
        <v>0</v>
      </c>
      <c r="P247" s="2283">
        <v>0</v>
      </c>
      <c r="Q247" s="2285">
        <v>0</v>
      </c>
      <c r="R247" s="2283">
        <v>0</v>
      </c>
      <c r="S247" s="2285">
        <v>0</v>
      </c>
      <c r="T247" s="2283">
        <v>0</v>
      </c>
      <c r="U247" s="2285">
        <v>0</v>
      </c>
      <c r="V247" s="2283">
        <v>0</v>
      </c>
      <c r="W247" s="2282">
        <v>0</v>
      </c>
      <c r="X247" s="2283">
        <v>0</v>
      </c>
      <c r="Y247" s="2282">
        <v>0</v>
      </c>
      <c r="Z247" s="2283">
        <v>0</v>
      </c>
      <c r="AA247" s="2282">
        <v>0</v>
      </c>
      <c r="AB247" s="2283">
        <v>0</v>
      </c>
      <c r="AC247" s="2285">
        <v>0</v>
      </c>
      <c r="AD247" s="2283">
        <v>0</v>
      </c>
      <c r="AE247" s="2282">
        <v>0</v>
      </c>
      <c r="AF247" s="2283">
        <v>0</v>
      </c>
      <c r="AG247" s="2282">
        <v>0</v>
      </c>
      <c r="AH247" s="2283">
        <v>0</v>
      </c>
      <c r="AI247" s="2282">
        <v>0</v>
      </c>
      <c r="AJ247" s="2286">
        <v>0</v>
      </c>
      <c r="AK247" s="2287">
        <v>0</v>
      </c>
      <c r="AL247" s="2283">
        <v>0</v>
      </c>
      <c r="AM247" s="2282">
        <v>0</v>
      </c>
      <c r="AN247" s="2286">
        <v>0</v>
      </c>
      <c r="AO247" s="2287">
        <v>0</v>
      </c>
      <c r="AP247" s="2283">
        <v>0</v>
      </c>
      <c r="AQ247" s="2282">
        <v>0</v>
      </c>
      <c r="AR247" s="2286">
        <v>0</v>
      </c>
      <c r="AS247" s="2287">
        <v>0</v>
      </c>
      <c r="AT247" s="2286">
        <v>0</v>
      </c>
      <c r="AU247" s="2287">
        <v>0</v>
      </c>
      <c r="AV247" s="2283">
        <v>0</v>
      </c>
      <c r="AW247" s="2287">
        <v>0</v>
      </c>
      <c r="AX247" s="2283">
        <v>0</v>
      </c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86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>
        <v>0</v>
      </c>
      <c r="P248" s="2283">
        <v>0</v>
      </c>
      <c r="Q248" s="2285">
        <v>0</v>
      </c>
      <c r="R248" s="2283">
        <v>0</v>
      </c>
      <c r="S248" s="2285">
        <v>0</v>
      </c>
      <c r="T248" s="2283">
        <v>0</v>
      </c>
      <c r="U248" s="2285">
        <v>0</v>
      </c>
      <c r="V248" s="2283">
        <v>0</v>
      </c>
      <c r="W248" s="2282">
        <v>0</v>
      </c>
      <c r="X248" s="2283">
        <v>0</v>
      </c>
      <c r="Y248" s="2282">
        <v>0</v>
      </c>
      <c r="Z248" s="2283">
        <v>0</v>
      </c>
      <c r="AA248" s="2282">
        <v>0</v>
      </c>
      <c r="AB248" s="2283">
        <v>0</v>
      </c>
      <c r="AC248" s="2285">
        <v>0</v>
      </c>
      <c r="AD248" s="2283">
        <v>0</v>
      </c>
      <c r="AE248" s="2282">
        <v>0</v>
      </c>
      <c r="AF248" s="2283">
        <v>0</v>
      </c>
      <c r="AG248" s="2282">
        <v>0</v>
      </c>
      <c r="AH248" s="2283">
        <v>0</v>
      </c>
      <c r="AI248" s="2282">
        <v>0</v>
      </c>
      <c r="AJ248" s="2286">
        <v>0</v>
      </c>
      <c r="AK248" s="2287">
        <v>0</v>
      </c>
      <c r="AL248" s="2283">
        <v>0</v>
      </c>
      <c r="AM248" s="2282">
        <v>0</v>
      </c>
      <c r="AN248" s="2286">
        <v>0</v>
      </c>
      <c r="AO248" s="2287">
        <v>0</v>
      </c>
      <c r="AP248" s="2283">
        <v>0</v>
      </c>
      <c r="AQ248" s="2282">
        <v>0</v>
      </c>
      <c r="AR248" s="2286">
        <v>0</v>
      </c>
      <c r="AS248" s="2287">
        <v>0</v>
      </c>
      <c r="AT248" s="2286">
        <v>0</v>
      </c>
      <c r="AU248" s="2287">
        <v>0</v>
      </c>
      <c r="AV248" s="2283">
        <v>0</v>
      </c>
      <c r="AW248" s="2287">
        <v>0</v>
      </c>
      <c r="AX248" s="2283">
        <v>0</v>
      </c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86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>
        <v>0</v>
      </c>
      <c r="F249" s="396">
        <v>0</v>
      </c>
      <c r="G249" s="2300">
        <v>0</v>
      </c>
      <c r="H249" s="396">
        <v>0</v>
      </c>
      <c r="I249" s="2300">
        <v>0</v>
      </c>
      <c r="J249" s="396">
        <v>0</v>
      </c>
      <c r="K249" s="2300">
        <v>0</v>
      </c>
      <c r="L249" s="396">
        <v>0</v>
      </c>
      <c r="M249" s="2285">
        <v>0</v>
      </c>
      <c r="N249" s="2283">
        <v>0</v>
      </c>
      <c r="O249" s="2282">
        <v>0</v>
      </c>
      <c r="P249" s="2283">
        <v>0</v>
      </c>
      <c r="Q249" s="2285">
        <v>0</v>
      </c>
      <c r="R249" s="2283">
        <v>0</v>
      </c>
      <c r="S249" s="2285">
        <v>0</v>
      </c>
      <c r="T249" s="2283">
        <v>0</v>
      </c>
      <c r="U249" s="2285">
        <v>0</v>
      </c>
      <c r="V249" s="2283">
        <v>0</v>
      </c>
      <c r="W249" s="2282">
        <v>0</v>
      </c>
      <c r="X249" s="2283">
        <v>0</v>
      </c>
      <c r="Y249" s="2282">
        <v>0</v>
      </c>
      <c r="Z249" s="2283">
        <v>0</v>
      </c>
      <c r="AA249" s="2282">
        <v>0</v>
      </c>
      <c r="AB249" s="2283">
        <v>0</v>
      </c>
      <c r="AC249" s="2285">
        <v>0</v>
      </c>
      <c r="AD249" s="2283">
        <v>0</v>
      </c>
      <c r="AE249" s="2282">
        <v>0</v>
      </c>
      <c r="AF249" s="2283">
        <v>0</v>
      </c>
      <c r="AG249" s="2282">
        <v>0</v>
      </c>
      <c r="AH249" s="2283">
        <v>0</v>
      </c>
      <c r="AI249" s="2282">
        <v>0</v>
      </c>
      <c r="AJ249" s="2286">
        <v>0</v>
      </c>
      <c r="AK249" s="2287">
        <v>0</v>
      </c>
      <c r="AL249" s="2283">
        <v>0</v>
      </c>
      <c r="AM249" s="2282">
        <v>0</v>
      </c>
      <c r="AN249" s="2286">
        <v>0</v>
      </c>
      <c r="AO249" s="2287">
        <v>0</v>
      </c>
      <c r="AP249" s="2283">
        <v>0</v>
      </c>
      <c r="AQ249" s="2282">
        <v>0</v>
      </c>
      <c r="AR249" s="2286">
        <v>0</v>
      </c>
      <c r="AS249" s="2287">
        <v>0</v>
      </c>
      <c r="AT249" s="2286">
        <v>0</v>
      </c>
      <c r="AU249" s="2287">
        <v>0</v>
      </c>
      <c r="AV249" s="2283">
        <v>0</v>
      </c>
      <c r="AW249" s="2287">
        <v>0</v>
      </c>
      <c r="AX249" s="2283">
        <v>0</v>
      </c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86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>
        <v>0</v>
      </c>
      <c r="N250" s="2283">
        <v>0</v>
      </c>
      <c r="O250" s="2284">
        <v>0</v>
      </c>
      <c r="P250" s="2283">
        <v>0</v>
      </c>
      <c r="Q250" s="2285">
        <v>0</v>
      </c>
      <c r="R250" s="2283">
        <v>0</v>
      </c>
      <c r="S250" s="2285">
        <v>0</v>
      </c>
      <c r="T250" s="2283">
        <v>0</v>
      </c>
      <c r="U250" s="2285">
        <v>0</v>
      </c>
      <c r="V250" s="2283">
        <v>0</v>
      </c>
      <c r="W250" s="2282">
        <v>0</v>
      </c>
      <c r="X250" s="2283">
        <v>0</v>
      </c>
      <c r="Y250" s="2282">
        <v>0</v>
      </c>
      <c r="Z250" s="2283">
        <v>0</v>
      </c>
      <c r="AA250" s="2282">
        <v>0</v>
      </c>
      <c r="AB250" s="2283">
        <v>0</v>
      </c>
      <c r="AC250" s="2285">
        <v>0</v>
      </c>
      <c r="AD250" s="2283">
        <v>0</v>
      </c>
      <c r="AE250" s="2282">
        <v>0</v>
      </c>
      <c r="AF250" s="2283">
        <v>0</v>
      </c>
      <c r="AG250" s="2282">
        <v>0</v>
      </c>
      <c r="AH250" s="2283">
        <v>0</v>
      </c>
      <c r="AI250" s="2282">
        <v>0</v>
      </c>
      <c r="AJ250" s="2286">
        <v>0</v>
      </c>
      <c r="AK250" s="2287">
        <v>0</v>
      </c>
      <c r="AL250" s="2283">
        <v>0</v>
      </c>
      <c r="AM250" s="2282">
        <v>0</v>
      </c>
      <c r="AN250" s="2286">
        <v>0</v>
      </c>
      <c r="AO250" s="2287">
        <v>0</v>
      </c>
      <c r="AP250" s="2283">
        <v>0</v>
      </c>
      <c r="AQ250" s="2282">
        <v>0</v>
      </c>
      <c r="AR250" s="2286">
        <v>0</v>
      </c>
      <c r="AS250" s="2287">
        <v>0</v>
      </c>
      <c r="AT250" s="2286">
        <v>0</v>
      </c>
      <c r="AU250" s="2287">
        <v>0</v>
      </c>
      <c r="AV250" s="2283">
        <v>0</v>
      </c>
      <c r="AW250" s="2287">
        <v>0</v>
      </c>
      <c r="AX250" s="2283">
        <v>0</v>
      </c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86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>
        <v>0</v>
      </c>
      <c r="N251" s="2283">
        <v>0</v>
      </c>
      <c r="O251" s="2282">
        <v>0</v>
      </c>
      <c r="P251" s="2283">
        <v>0</v>
      </c>
      <c r="Q251" s="2285">
        <v>0</v>
      </c>
      <c r="R251" s="2283">
        <v>0</v>
      </c>
      <c r="S251" s="2285">
        <v>0</v>
      </c>
      <c r="T251" s="2283">
        <v>0</v>
      </c>
      <c r="U251" s="2285">
        <v>0</v>
      </c>
      <c r="V251" s="2283">
        <v>0</v>
      </c>
      <c r="W251" s="2282">
        <v>0</v>
      </c>
      <c r="X251" s="2283">
        <v>0</v>
      </c>
      <c r="Y251" s="2282">
        <v>0</v>
      </c>
      <c r="Z251" s="2283">
        <v>0</v>
      </c>
      <c r="AA251" s="2282">
        <v>0</v>
      </c>
      <c r="AB251" s="2283">
        <v>0</v>
      </c>
      <c r="AC251" s="2285">
        <v>0</v>
      </c>
      <c r="AD251" s="2283">
        <v>0</v>
      </c>
      <c r="AE251" s="2282">
        <v>0</v>
      </c>
      <c r="AF251" s="2283">
        <v>0</v>
      </c>
      <c r="AG251" s="2282">
        <v>0</v>
      </c>
      <c r="AH251" s="2283">
        <v>0</v>
      </c>
      <c r="AI251" s="2282">
        <v>0</v>
      </c>
      <c r="AJ251" s="2286">
        <v>0</v>
      </c>
      <c r="AK251" s="2287">
        <v>0</v>
      </c>
      <c r="AL251" s="2283">
        <v>0</v>
      </c>
      <c r="AM251" s="2282">
        <v>0</v>
      </c>
      <c r="AN251" s="2286">
        <v>0</v>
      </c>
      <c r="AO251" s="2287">
        <v>0</v>
      </c>
      <c r="AP251" s="2283">
        <v>0</v>
      </c>
      <c r="AQ251" s="2282">
        <v>0</v>
      </c>
      <c r="AR251" s="2286">
        <v>0</v>
      </c>
      <c r="AS251" s="2287">
        <v>0</v>
      </c>
      <c r="AT251" s="2286">
        <v>0</v>
      </c>
      <c r="AU251" s="2287">
        <v>0</v>
      </c>
      <c r="AV251" s="2283">
        <v>0</v>
      </c>
      <c r="AW251" s="2287">
        <v>0</v>
      </c>
      <c r="AX251" s="2283">
        <v>0</v>
      </c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86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>
        <v>0</v>
      </c>
      <c r="F252" s="396">
        <v>0</v>
      </c>
      <c r="G252" s="2300">
        <v>0</v>
      </c>
      <c r="H252" s="396">
        <v>0</v>
      </c>
      <c r="I252" s="2300">
        <v>0</v>
      </c>
      <c r="J252" s="396">
        <v>0</v>
      </c>
      <c r="K252" s="2300">
        <v>0</v>
      </c>
      <c r="L252" s="396">
        <v>0</v>
      </c>
      <c r="M252" s="2282">
        <v>0</v>
      </c>
      <c r="N252" s="2283">
        <v>0</v>
      </c>
      <c r="O252" s="2282">
        <v>0</v>
      </c>
      <c r="P252" s="2283">
        <v>0</v>
      </c>
      <c r="Q252" s="2285">
        <v>0</v>
      </c>
      <c r="R252" s="2283">
        <v>0</v>
      </c>
      <c r="S252" s="2285">
        <v>0</v>
      </c>
      <c r="T252" s="2283">
        <v>0</v>
      </c>
      <c r="U252" s="2285">
        <v>0</v>
      </c>
      <c r="V252" s="2283">
        <v>0</v>
      </c>
      <c r="W252" s="2282">
        <v>0</v>
      </c>
      <c r="X252" s="2283">
        <v>0</v>
      </c>
      <c r="Y252" s="2282">
        <v>0</v>
      </c>
      <c r="Z252" s="2283">
        <v>0</v>
      </c>
      <c r="AA252" s="2282">
        <v>0</v>
      </c>
      <c r="AB252" s="2283">
        <v>0</v>
      </c>
      <c r="AC252" s="2285">
        <v>0</v>
      </c>
      <c r="AD252" s="2283">
        <v>0</v>
      </c>
      <c r="AE252" s="2282">
        <v>0</v>
      </c>
      <c r="AF252" s="2283">
        <v>0</v>
      </c>
      <c r="AG252" s="2282">
        <v>0</v>
      </c>
      <c r="AH252" s="2283">
        <v>0</v>
      </c>
      <c r="AI252" s="2282">
        <v>0</v>
      </c>
      <c r="AJ252" s="2286">
        <v>0</v>
      </c>
      <c r="AK252" s="2287">
        <v>0</v>
      </c>
      <c r="AL252" s="2283">
        <v>0</v>
      </c>
      <c r="AM252" s="2282">
        <v>0</v>
      </c>
      <c r="AN252" s="2286">
        <v>0</v>
      </c>
      <c r="AO252" s="2287">
        <v>0</v>
      </c>
      <c r="AP252" s="2283">
        <v>0</v>
      </c>
      <c r="AQ252" s="2282">
        <v>0</v>
      </c>
      <c r="AR252" s="2286">
        <v>0</v>
      </c>
      <c r="AS252" s="2287">
        <v>0</v>
      </c>
      <c r="AT252" s="2286">
        <v>0</v>
      </c>
      <c r="AU252" s="2287">
        <v>0</v>
      </c>
      <c r="AV252" s="2283">
        <v>0</v>
      </c>
      <c r="AW252" s="2287">
        <v>0</v>
      </c>
      <c r="AX252" s="2283">
        <v>0</v>
      </c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86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>
        <v>0</v>
      </c>
      <c r="P253" s="2283">
        <v>0</v>
      </c>
      <c r="Q253" s="2285">
        <v>0</v>
      </c>
      <c r="R253" s="2283">
        <v>0</v>
      </c>
      <c r="S253" s="2285">
        <v>0</v>
      </c>
      <c r="T253" s="2283">
        <v>0</v>
      </c>
      <c r="U253" s="2285">
        <v>0</v>
      </c>
      <c r="V253" s="2283">
        <v>0</v>
      </c>
      <c r="W253" s="2282">
        <v>0</v>
      </c>
      <c r="X253" s="2283">
        <v>0</v>
      </c>
      <c r="Y253" s="2282">
        <v>0</v>
      </c>
      <c r="Z253" s="2283">
        <v>0</v>
      </c>
      <c r="AA253" s="2282">
        <v>0</v>
      </c>
      <c r="AB253" s="2283">
        <v>0</v>
      </c>
      <c r="AC253" s="2285">
        <v>0</v>
      </c>
      <c r="AD253" s="2283">
        <v>0</v>
      </c>
      <c r="AE253" s="2282">
        <v>0</v>
      </c>
      <c r="AF253" s="2283">
        <v>0</v>
      </c>
      <c r="AG253" s="2282">
        <v>0</v>
      </c>
      <c r="AH253" s="2283">
        <v>0</v>
      </c>
      <c r="AI253" s="2282">
        <v>0</v>
      </c>
      <c r="AJ253" s="2286">
        <v>0</v>
      </c>
      <c r="AK253" s="2287">
        <v>0</v>
      </c>
      <c r="AL253" s="2283">
        <v>0</v>
      </c>
      <c r="AM253" s="2282">
        <v>0</v>
      </c>
      <c r="AN253" s="2286">
        <v>0</v>
      </c>
      <c r="AO253" s="2287">
        <v>0</v>
      </c>
      <c r="AP253" s="2283">
        <v>0</v>
      </c>
      <c r="AQ253" s="2282">
        <v>0</v>
      </c>
      <c r="AR253" s="2286">
        <v>0</v>
      </c>
      <c r="AS253" s="2287">
        <v>0</v>
      </c>
      <c r="AT253" s="2286">
        <v>0</v>
      </c>
      <c r="AU253" s="2287">
        <v>0</v>
      </c>
      <c r="AV253" s="2283">
        <v>0</v>
      </c>
      <c r="AW253" s="2287">
        <v>0</v>
      </c>
      <c r="AX253" s="2283">
        <v>0</v>
      </c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86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>
        <v>0</v>
      </c>
      <c r="N254" s="2283">
        <v>0</v>
      </c>
      <c r="O254" s="2282">
        <v>0</v>
      </c>
      <c r="P254" s="2283">
        <v>0</v>
      </c>
      <c r="Q254" s="2285">
        <v>0</v>
      </c>
      <c r="R254" s="2283">
        <v>0</v>
      </c>
      <c r="S254" s="2285">
        <v>0</v>
      </c>
      <c r="T254" s="2283">
        <v>0</v>
      </c>
      <c r="U254" s="2285">
        <v>0</v>
      </c>
      <c r="V254" s="2283">
        <v>0</v>
      </c>
      <c r="W254" s="2282">
        <v>0</v>
      </c>
      <c r="X254" s="2283">
        <v>0</v>
      </c>
      <c r="Y254" s="2282">
        <v>0</v>
      </c>
      <c r="Z254" s="2283">
        <v>0</v>
      </c>
      <c r="AA254" s="2282">
        <v>0</v>
      </c>
      <c r="AB254" s="2283">
        <v>0</v>
      </c>
      <c r="AC254" s="2285">
        <v>0</v>
      </c>
      <c r="AD254" s="2283">
        <v>0</v>
      </c>
      <c r="AE254" s="2282">
        <v>0</v>
      </c>
      <c r="AF254" s="2283">
        <v>0</v>
      </c>
      <c r="AG254" s="2282">
        <v>0</v>
      </c>
      <c r="AH254" s="2283">
        <v>0</v>
      </c>
      <c r="AI254" s="2282">
        <v>0</v>
      </c>
      <c r="AJ254" s="2286">
        <v>0</v>
      </c>
      <c r="AK254" s="2287">
        <v>0</v>
      </c>
      <c r="AL254" s="2283">
        <v>0</v>
      </c>
      <c r="AM254" s="2282">
        <v>0</v>
      </c>
      <c r="AN254" s="2286">
        <v>0</v>
      </c>
      <c r="AO254" s="2287">
        <v>0</v>
      </c>
      <c r="AP254" s="2283">
        <v>0</v>
      </c>
      <c r="AQ254" s="2282">
        <v>0</v>
      </c>
      <c r="AR254" s="2286">
        <v>0</v>
      </c>
      <c r="AS254" s="2287">
        <v>0</v>
      </c>
      <c r="AT254" s="2286">
        <v>0</v>
      </c>
      <c r="AU254" s="2287">
        <v>0</v>
      </c>
      <c r="AV254" s="2283">
        <v>0</v>
      </c>
      <c r="AW254" s="2287">
        <v>0</v>
      </c>
      <c r="AX254" s="2283">
        <v>0</v>
      </c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86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>
        <v>0</v>
      </c>
      <c r="P255" s="2283">
        <v>0</v>
      </c>
      <c r="Q255" s="2285">
        <v>0</v>
      </c>
      <c r="R255" s="2283">
        <v>0</v>
      </c>
      <c r="S255" s="2285">
        <v>0</v>
      </c>
      <c r="T255" s="2283">
        <v>0</v>
      </c>
      <c r="U255" s="2285">
        <v>0</v>
      </c>
      <c r="V255" s="2283">
        <v>0</v>
      </c>
      <c r="W255" s="2282">
        <v>0</v>
      </c>
      <c r="X255" s="2283">
        <v>0</v>
      </c>
      <c r="Y255" s="2282">
        <v>0</v>
      </c>
      <c r="Z255" s="2283">
        <v>0</v>
      </c>
      <c r="AA255" s="2282">
        <v>0</v>
      </c>
      <c r="AB255" s="2283">
        <v>0</v>
      </c>
      <c r="AC255" s="2285">
        <v>0</v>
      </c>
      <c r="AD255" s="2283">
        <v>0</v>
      </c>
      <c r="AE255" s="2282">
        <v>0</v>
      </c>
      <c r="AF255" s="2283">
        <v>0</v>
      </c>
      <c r="AG255" s="2282">
        <v>0</v>
      </c>
      <c r="AH255" s="2283">
        <v>0</v>
      </c>
      <c r="AI255" s="2282">
        <v>0</v>
      </c>
      <c r="AJ255" s="2286">
        <v>0</v>
      </c>
      <c r="AK255" s="2287">
        <v>0</v>
      </c>
      <c r="AL255" s="2283">
        <v>0</v>
      </c>
      <c r="AM255" s="2282">
        <v>0</v>
      </c>
      <c r="AN255" s="2286">
        <v>0</v>
      </c>
      <c r="AO255" s="2287">
        <v>0</v>
      </c>
      <c r="AP255" s="2283">
        <v>0</v>
      </c>
      <c r="AQ255" s="2282">
        <v>0</v>
      </c>
      <c r="AR255" s="2286">
        <v>0</v>
      </c>
      <c r="AS255" s="2287">
        <v>0</v>
      </c>
      <c r="AT255" s="2286">
        <v>0</v>
      </c>
      <c r="AU255" s="2287">
        <v>0</v>
      </c>
      <c r="AV255" s="2283">
        <v>0</v>
      </c>
      <c r="AW255" s="2287">
        <v>0</v>
      </c>
      <c r="AX255" s="2283">
        <v>0</v>
      </c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86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>
        <v>0</v>
      </c>
      <c r="N256" s="397">
        <v>0</v>
      </c>
      <c r="O256" s="2282">
        <v>0</v>
      </c>
      <c r="P256" s="2307">
        <v>0</v>
      </c>
      <c r="Q256" s="2285">
        <v>0</v>
      </c>
      <c r="R256" s="2307">
        <v>0</v>
      </c>
      <c r="S256" s="2285">
        <v>0</v>
      </c>
      <c r="T256" s="2307">
        <v>0</v>
      </c>
      <c r="U256" s="2285">
        <v>0</v>
      </c>
      <c r="V256" s="2307">
        <v>0</v>
      </c>
      <c r="W256" s="2282">
        <v>0</v>
      </c>
      <c r="X256" s="2307">
        <v>0</v>
      </c>
      <c r="Y256" s="2282">
        <v>0</v>
      </c>
      <c r="Z256" s="2307">
        <v>0</v>
      </c>
      <c r="AA256" s="2282">
        <v>0</v>
      </c>
      <c r="AB256" s="2307">
        <v>0</v>
      </c>
      <c r="AC256" s="2285">
        <v>0</v>
      </c>
      <c r="AD256" s="2307">
        <v>0</v>
      </c>
      <c r="AE256" s="2282">
        <v>0</v>
      </c>
      <c r="AF256" s="2307">
        <v>0</v>
      </c>
      <c r="AG256" s="2282">
        <v>0</v>
      </c>
      <c r="AH256" s="2307">
        <v>0</v>
      </c>
      <c r="AI256" s="2282">
        <v>0</v>
      </c>
      <c r="AJ256" s="2308">
        <v>0</v>
      </c>
      <c r="AK256" s="2287">
        <v>0</v>
      </c>
      <c r="AL256" s="2307">
        <v>0</v>
      </c>
      <c r="AM256" s="2282">
        <v>0</v>
      </c>
      <c r="AN256" s="2308">
        <v>0</v>
      </c>
      <c r="AO256" s="2287">
        <v>0</v>
      </c>
      <c r="AP256" s="2307">
        <v>0</v>
      </c>
      <c r="AQ256" s="2282">
        <v>0</v>
      </c>
      <c r="AR256" s="2308">
        <v>0</v>
      </c>
      <c r="AS256" s="2287">
        <v>0</v>
      </c>
      <c r="AT256" s="2308">
        <v>0</v>
      </c>
      <c r="AU256" s="2287">
        <v>0</v>
      </c>
      <c r="AV256" s="2307">
        <v>0</v>
      </c>
      <c r="AW256" s="2287">
        <v>0</v>
      </c>
      <c r="AX256" s="2307">
        <v>0</v>
      </c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86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>
        <v>0</v>
      </c>
      <c r="N257" s="2307">
        <v>0</v>
      </c>
      <c r="O257" s="2282">
        <v>0</v>
      </c>
      <c r="P257" s="2307">
        <v>0</v>
      </c>
      <c r="Q257" s="2285">
        <v>0</v>
      </c>
      <c r="R257" s="2307">
        <v>0</v>
      </c>
      <c r="S257" s="2285">
        <v>0</v>
      </c>
      <c r="T257" s="2307">
        <v>0</v>
      </c>
      <c r="U257" s="2285">
        <v>0</v>
      </c>
      <c r="V257" s="2307">
        <v>0</v>
      </c>
      <c r="W257" s="2282">
        <v>0</v>
      </c>
      <c r="X257" s="2307">
        <v>0</v>
      </c>
      <c r="Y257" s="2282">
        <v>0</v>
      </c>
      <c r="Z257" s="2307">
        <v>0</v>
      </c>
      <c r="AA257" s="2282">
        <v>0</v>
      </c>
      <c r="AB257" s="2307">
        <v>0</v>
      </c>
      <c r="AC257" s="2285">
        <v>0</v>
      </c>
      <c r="AD257" s="2307">
        <v>0</v>
      </c>
      <c r="AE257" s="2282">
        <v>0</v>
      </c>
      <c r="AF257" s="2307">
        <v>0</v>
      </c>
      <c r="AG257" s="2282">
        <v>0</v>
      </c>
      <c r="AH257" s="2307">
        <v>0</v>
      </c>
      <c r="AI257" s="2282">
        <v>0</v>
      </c>
      <c r="AJ257" s="2308">
        <v>0</v>
      </c>
      <c r="AK257" s="2287">
        <v>0</v>
      </c>
      <c r="AL257" s="2307">
        <v>0</v>
      </c>
      <c r="AM257" s="2282">
        <v>0</v>
      </c>
      <c r="AN257" s="2308">
        <v>0</v>
      </c>
      <c r="AO257" s="2287">
        <v>0</v>
      </c>
      <c r="AP257" s="2307">
        <v>0</v>
      </c>
      <c r="AQ257" s="2282">
        <v>0</v>
      </c>
      <c r="AR257" s="2308">
        <v>0</v>
      </c>
      <c r="AS257" s="2287">
        <v>0</v>
      </c>
      <c r="AT257" s="2308">
        <v>0</v>
      </c>
      <c r="AU257" s="2287">
        <v>0</v>
      </c>
      <c r="AV257" s="2307">
        <v>0</v>
      </c>
      <c r="AW257" s="2287">
        <v>0</v>
      </c>
      <c r="AX257" s="2307">
        <v>0</v>
      </c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86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>
        <v>0</v>
      </c>
      <c r="N258" s="2307">
        <v>0</v>
      </c>
      <c r="O258" s="2282">
        <v>0</v>
      </c>
      <c r="P258" s="2307">
        <v>0</v>
      </c>
      <c r="Q258" s="2285">
        <v>0</v>
      </c>
      <c r="R258" s="2307">
        <v>0</v>
      </c>
      <c r="S258" s="2285">
        <v>0</v>
      </c>
      <c r="T258" s="2307">
        <v>0</v>
      </c>
      <c r="U258" s="2285">
        <v>0</v>
      </c>
      <c r="V258" s="2307">
        <v>0</v>
      </c>
      <c r="W258" s="2282">
        <v>0</v>
      </c>
      <c r="X258" s="2307">
        <v>0</v>
      </c>
      <c r="Y258" s="2282">
        <v>0</v>
      </c>
      <c r="Z258" s="2307">
        <v>0</v>
      </c>
      <c r="AA258" s="2282">
        <v>0</v>
      </c>
      <c r="AB258" s="2307">
        <v>0</v>
      </c>
      <c r="AC258" s="2285">
        <v>0</v>
      </c>
      <c r="AD258" s="2307">
        <v>0</v>
      </c>
      <c r="AE258" s="2282">
        <v>0</v>
      </c>
      <c r="AF258" s="2307">
        <v>0</v>
      </c>
      <c r="AG258" s="2282">
        <v>0</v>
      </c>
      <c r="AH258" s="2307">
        <v>0</v>
      </c>
      <c r="AI258" s="2282">
        <v>0</v>
      </c>
      <c r="AJ258" s="2308">
        <v>0</v>
      </c>
      <c r="AK258" s="2287">
        <v>0</v>
      </c>
      <c r="AL258" s="2307">
        <v>0</v>
      </c>
      <c r="AM258" s="2282">
        <v>0</v>
      </c>
      <c r="AN258" s="2308">
        <v>0</v>
      </c>
      <c r="AO258" s="2287">
        <v>0</v>
      </c>
      <c r="AP258" s="2307">
        <v>0</v>
      </c>
      <c r="AQ258" s="2282">
        <v>0</v>
      </c>
      <c r="AR258" s="2308">
        <v>0</v>
      </c>
      <c r="AS258" s="2287">
        <v>0</v>
      </c>
      <c r="AT258" s="2308">
        <v>0</v>
      </c>
      <c r="AU258" s="2287">
        <v>0</v>
      </c>
      <c r="AV258" s="2307">
        <v>0</v>
      </c>
      <c r="AW258" s="2287">
        <v>0</v>
      </c>
      <c r="AX258" s="2307">
        <v>0</v>
      </c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86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>
        <v>0</v>
      </c>
      <c r="N259" s="2307">
        <v>0</v>
      </c>
      <c r="O259" s="2282">
        <v>0</v>
      </c>
      <c r="P259" s="2307">
        <v>0</v>
      </c>
      <c r="Q259" s="2285">
        <v>0</v>
      </c>
      <c r="R259" s="2307">
        <v>0</v>
      </c>
      <c r="S259" s="2285">
        <v>0</v>
      </c>
      <c r="T259" s="2307">
        <v>0</v>
      </c>
      <c r="U259" s="2285">
        <v>0</v>
      </c>
      <c r="V259" s="2307">
        <v>0</v>
      </c>
      <c r="W259" s="2282">
        <v>0</v>
      </c>
      <c r="X259" s="2307">
        <v>0</v>
      </c>
      <c r="Y259" s="2282">
        <v>0</v>
      </c>
      <c r="Z259" s="2307">
        <v>0</v>
      </c>
      <c r="AA259" s="2282">
        <v>0</v>
      </c>
      <c r="AB259" s="2307">
        <v>0</v>
      </c>
      <c r="AC259" s="2285">
        <v>0</v>
      </c>
      <c r="AD259" s="2307">
        <v>0</v>
      </c>
      <c r="AE259" s="2282">
        <v>0</v>
      </c>
      <c r="AF259" s="2307">
        <v>0</v>
      </c>
      <c r="AG259" s="2282">
        <v>0</v>
      </c>
      <c r="AH259" s="2307">
        <v>0</v>
      </c>
      <c r="AI259" s="2282">
        <v>0</v>
      </c>
      <c r="AJ259" s="2308">
        <v>0</v>
      </c>
      <c r="AK259" s="2287">
        <v>0</v>
      </c>
      <c r="AL259" s="2307">
        <v>0</v>
      </c>
      <c r="AM259" s="2282">
        <v>0</v>
      </c>
      <c r="AN259" s="2308">
        <v>0</v>
      </c>
      <c r="AO259" s="2287">
        <v>0</v>
      </c>
      <c r="AP259" s="2307">
        <v>0</v>
      </c>
      <c r="AQ259" s="2282">
        <v>0</v>
      </c>
      <c r="AR259" s="2308">
        <v>0</v>
      </c>
      <c r="AS259" s="2287">
        <v>0</v>
      </c>
      <c r="AT259" s="2308">
        <v>0</v>
      </c>
      <c r="AU259" s="2287">
        <v>0</v>
      </c>
      <c r="AV259" s="2307">
        <v>0</v>
      </c>
      <c r="AW259" s="2287">
        <v>0</v>
      </c>
      <c r="AX259" s="2307">
        <v>0</v>
      </c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87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>
        <v>0</v>
      </c>
      <c r="N260" s="393">
        <v>0</v>
      </c>
      <c r="O260" s="392">
        <v>0</v>
      </c>
      <c r="P260" s="393">
        <v>0</v>
      </c>
      <c r="Q260" s="395">
        <v>0</v>
      </c>
      <c r="R260" s="393">
        <v>0</v>
      </c>
      <c r="S260" s="395">
        <v>0</v>
      </c>
      <c r="T260" s="393">
        <v>0</v>
      </c>
      <c r="U260" s="395">
        <v>0</v>
      </c>
      <c r="V260" s="393">
        <v>0</v>
      </c>
      <c r="W260" s="392">
        <v>0</v>
      </c>
      <c r="X260" s="393">
        <v>0</v>
      </c>
      <c r="Y260" s="392">
        <v>0</v>
      </c>
      <c r="Z260" s="393">
        <v>0</v>
      </c>
      <c r="AA260" s="392">
        <v>0</v>
      </c>
      <c r="AB260" s="393">
        <v>0</v>
      </c>
      <c r="AC260" s="395">
        <v>0</v>
      </c>
      <c r="AD260" s="393">
        <v>0</v>
      </c>
      <c r="AE260" s="392">
        <v>0</v>
      </c>
      <c r="AF260" s="393">
        <v>0</v>
      </c>
      <c r="AG260" s="392">
        <v>0</v>
      </c>
      <c r="AH260" s="393">
        <v>0</v>
      </c>
      <c r="AI260" s="392">
        <v>0</v>
      </c>
      <c r="AJ260" s="394">
        <v>0</v>
      </c>
      <c r="AK260" s="2079">
        <v>0</v>
      </c>
      <c r="AL260" s="393">
        <v>0</v>
      </c>
      <c r="AM260" s="392">
        <v>0</v>
      </c>
      <c r="AN260" s="394">
        <v>0</v>
      </c>
      <c r="AO260" s="2079">
        <v>0</v>
      </c>
      <c r="AP260" s="393">
        <v>0</v>
      </c>
      <c r="AQ260" s="392">
        <v>0</v>
      </c>
      <c r="AR260" s="394">
        <v>0</v>
      </c>
      <c r="AS260" s="2079">
        <v>0</v>
      </c>
      <c r="AT260" s="394">
        <v>0</v>
      </c>
      <c r="AU260" s="2079">
        <v>0</v>
      </c>
      <c r="AV260" s="393">
        <v>0</v>
      </c>
      <c r="AW260" s="2079">
        <v>0</v>
      </c>
      <c r="AX260" s="393">
        <v>0</v>
      </c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85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>
        <v>0</v>
      </c>
      <c r="F261" s="397">
        <v>0</v>
      </c>
      <c r="G261" s="2300">
        <v>0</v>
      </c>
      <c r="H261" s="397">
        <v>0</v>
      </c>
      <c r="I261" s="2300">
        <v>0</v>
      </c>
      <c r="J261" s="397">
        <v>0</v>
      </c>
      <c r="K261" s="2300">
        <v>0</v>
      </c>
      <c r="L261" s="397">
        <v>0</v>
      </c>
      <c r="M261" s="2300">
        <v>0</v>
      </c>
      <c r="N261" s="397">
        <v>0</v>
      </c>
      <c r="O261" s="2300">
        <v>0</v>
      </c>
      <c r="P261" s="397">
        <v>0</v>
      </c>
      <c r="Q261" s="2317">
        <v>0</v>
      </c>
      <c r="R261" s="397">
        <v>0</v>
      </c>
      <c r="S261" s="2317">
        <v>0</v>
      </c>
      <c r="T261" s="397">
        <v>0</v>
      </c>
      <c r="U261" s="2317">
        <v>0</v>
      </c>
      <c r="V261" s="397">
        <v>0</v>
      </c>
      <c r="W261" s="2300">
        <v>0</v>
      </c>
      <c r="X261" s="397">
        <v>0</v>
      </c>
      <c r="Y261" s="2300">
        <v>0</v>
      </c>
      <c r="Z261" s="397">
        <v>0</v>
      </c>
      <c r="AA261" s="2300">
        <v>0</v>
      </c>
      <c r="AB261" s="397">
        <v>0</v>
      </c>
      <c r="AC261" s="2317">
        <v>0</v>
      </c>
      <c r="AD261" s="397">
        <v>0</v>
      </c>
      <c r="AE261" s="2300">
        <v>0</v>
      </c>
      <c r="AF261" s="397">
        <v>0</v>
      </c>
      <c r="AG261" s="2300">
        <v>0</v>
      </c>
      <c r="AH261" s="397">
        <v>0</v>
      </c>
      <c r="AI261" s="2300">
        <v>0</v>
      </c>
      <c r="AJ261" s="458">
        <v>0</v>
      </c>
      <c r="AK261" s="2318">
        <v>0</v>
      </c>
      <c r="AL261" s="397">
        <v>0</v>
      </c>
      <c r="AM261" s="2300">
        <v>0</v>
      </c>
      <c r="AN261" s="458">
        <v>0</v>
      </c>
      <c r="AO261" s="2318">
        <v>0</v>
      </c>
      <c r="AP261" s="397">
        <v>0</v>
      </c>
      <c r="AQ261" s="2300">
        <v>0</v>
      </c>
      <c r="AR261" s="458">
        <v>0</v>
      </c>
      <c r="AS261" s="2318">
        <v>0</v>
      </c>
      <c r="AT261" s="458">
        <v>0</v>
      </c>
      <c r="AU261" s="2318">
        <v>0</v>
      </c>
      <c r="AV261" s="397">
        <v>0</v>
      </c>
      <c r="AW261" s="2318">
        <v>0</v>
      </c>
      <c r="AX261" s="397">
        <v>0</v>
      </c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86"/>
      <c r="B262" s="2288" t="s">
        <v>2505</v>
      </c>
      <c r="C262" s="2319">
        <f t="shared" si="545"/>
        <v>0</v>
      </c>
      <c r="D262" s="2299">
        <f t="shared" si="545"/>
        <v>0</v>
      </c>
      <c r="E262" s="2282">
        <v>0</v>
      </c>
      <c r="F262" s="2307">
        <v>0</v>
      </c>
      <c r="G262" s="2282">
        <v>0</v>
      </c>
      <c r="H262" s="2307">
        <v>0</v>
      </c>
      <c r="I262" s="2282">
        <v>0</v>
      </c>
      <c r="J262" s="2307">
        <v>0</v>
      </c>
      <c r="K262" s="2282">
        <v>0</v>
      </c>
      <c r="L262" s="2307">
        <v>0</v>
      </c>
      <c r="M262" s="2282">
        <v>0</v>
      </c>
      <c r="N262" s="2307">
        <v>0</v>
      </c>
      <c r="O262" s="2282">
        <v>0</v>
      </c>
      <c r="P262" s="2307">
        <v>0</v>
      </c>
      <c r="Q262" s="2285">
        <v>0</v>
      </c>
      <c r="R262" s="2307">
        <v>0</v>
      </c>
      <c r="S262" s="2285">
        <v>0</v>
      </c>
      <c r="T262" s="2307">
        <v>0</v>
      </c>
      <c r="U262" s="2285">
        <v>0</v>
      </c>
      <c r="V262" s="2307">
        <v>0</v>
      </c>
      <c r="W262" s="2282">
        <v>0</v>
      </c>
      <c r="X262" s="2307">
        <v>0</v>
      </c>
      <c r="Y262" s="2282">
        <v>0</v>
      </c>
      <c r="Z262" s="2307">
        <v>0</v>
      </c>
      <c r="AA262" s="2282">
        <v>0</v>
      </c>
      <c r="AB262" s="2307">
        <v>0</v>
      </c>
      <c r="AC262" s="2285">
        <v>0</v>
      </c>
      <c r="AD262" s="2307">
        <v>0</v>
      </c>
      <c r="AE262" s="2282">
        <v>0</v>
      </c>
      <c r="AF262" s="2307">
        <v>0</v>
      </c>
      <c r="AG262" s="2282">
        <v>0</v>
      </c>
      <c r="AH262" s="2307">
        <v>0</v>
      </c>
      <c r="AI262" s="2282">
        <v>0</v>
      </c>
      <c r="AJ262" s="2308">
        <v>0</v>
      </c>
      <c r="AK262" s="2287">
        <v>0</v>
      </c>
      <c r="AL262" s="2307">
        <v>0</v>
      </c>
      <c r="AM262" s="2282">
        <v>0</v>
      </c>
      <c r="AN262" s="2308">
        <v>0</v>
      </c>
      <c r="AO262" s="2287">
        <v>0</v>
      </c>
      <c r="AP262" s="2307">
        <v>0</v>
      </c>
      <c r="AQ262" s="2282">
        <v>0</v>
      </c>
      <c r="AR262" s="2308">
        <v>0</v>
      </c>
      <c r="AS262" s="2287">
        <v>0</v>
      </c>
      <c r="AT262" s="2308">
        <v>0</v>
      </c>
      <c r="AU262" s="2287">
        <v>0</v>
      </c>
      <c r="AV262" s="2307">
        <v>0</v>
      </c>
      <c r="AW262" s="2287">
        <v>0</v>
      </c>
      <c r="AX262" s="2307">
        <v>0</v>
      </c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86"/>
      <c r="B263" s="2288" t="s">
        <v>2506</v>
      </c>
      <c r="C263" s="2319">
        <f t="shared" si="545"/>
        <v>0</v>
      </c>
      <c r="D263" s="2299">
        <f t="shared" si="545"/>
        <v>0</v>
      </c>
      <c r="E263" s="2282">
        <v>0</v>
      </c>
      <c r="F263" s="2307">
        <v>0</v>
      </c>
      <c r="G263" s="2282">
        <v>0</v>
      </c>
      <c r="H263" s="2307">
        <v>0</v>
      </c>
      <c r="I263" s="2282">
        <v>0</v>
      </c>
      <c r="J263" s="2307">
        <v>0</v>
      </c>
      <c r="K263" s="2282">
        <v>0</v>
      </c>
      <c r="L263" s="2307">
        <v>0</v>
      </c>
      <c r="M263" s="2282">
        <v>0</v>
      </c>
      <c r="N263" s="2307">
        <v>0</v>
      </c>
      <c r="O263" s="2282">
        <v>0</v>
      </c>
      <c r="P263" s="2307">
        <v>0</v>
      </c>
      <c r="Q263" s="2285">
        <v>0</v>
      </c>
      <c r="R263" s="2307">
        <v>0</v>
      </c>
      <c r="S263" s="2285">
        <v>0</v>
      </c>
      <c r="T263" s="2307">
        <v>0</v>
      </c>
      <c r="U263" s="2285">
        <v>0</v>
      </c>
      <c r="V263" s="2307">
        <v>0</v>
      </c>
      <c r="W263" s="2282">
        <v>0</v>
      </c>
      <c r="X263" s="2307">
        <v>0</v>
      </c>
      <c r="Y263" s="2282">
        <v>0</v>
      </c>
      <c r="Z263" s="2307">
        <v>0</v>
      </c>
      <c r="AA263" s="2282">
        <v>0</v>
      </c>
      <c r="AB263" s="2307">
        <v>0</v>
      </c>
      <c r="AC263" s="2285">
        <v>0</v>
      </c>
      <c r="AD263" s="2307">
        <v>0</v>
      </c>
      <c r="AE263" s="2282">
        <v>0</v>
      </c>
      <c r="AF263" s="2307">
        <v>0</v>
      </c>
      <c r="AG263" s="2282">
        <v>0</v>
      </c>
      <c r="AH263" s="2307">
        <v>0</v>
      </c>
      <c r="AI263" s="2282">
        <v>0</v>
      </c>
      <c r="AJ263" s="2308">
        <v>0</v>
      </c>
      <c r="AK263" s="2287">
        <v>0</v>
      </c>
      <c r="AL263" s="2307">
        <v>0</v>
      </c>
      <c r="AM263" s="2282">
        <v>0</v>
      </c>
      <c r="AN263" s="2308">
        <v>0</v>
      </c>
      <c r="AO263" s="2287">
        <v>0</v>
      </c>
      <c r="AP263" s="2307">
        <v>0</v>
      </c>
      <c r="AQ263" s="2282">
        <v>0</v>
      </c>
      <c r="AR263" s="2308">
        <v>0</v>
      </c>
      <c r="AS263" s="2287">
        <v>0</v>
      </c>
      <c r="AT263" s="2308">
        <v>0</v>
      </c>
      <c r="AU263" s="2287">
        <v>0</v>
      </c>
      <c r="AV263" s="2307">
        <v>0</v>
      </c>
      <c r="AW263" s="2287">
        <v>0</v>
      </c>
      <c r="AX263" s="2307">
        <v>0</v>
      </c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87"/>
      <c r="B264" s="2320" t="s">
        <v>2507</v>
      </c>
      <c r="C264" s="2321">
        <f t="shared" si="545"/>
        <v>0</v>
      </c>
      <c r="D264" s="2322">
        <f t="shared" si="545"/>
        <v>0</v>
      </c>
      <c r="E264" s="392">
        <v>0</v>
      </c>
      <c r="F264" s="393">
        <v>0</v>
      </c>
      <c r="G264" s="392">
        <v>0</v>
      </c>
      <c r="H264" s="393">
        <v>0</v>
      </c>
      <c r="I264" s="392">
        <v>0</v>
      </c>
      <c r="J264" s="393">
        <v>0</v>
      </c>
      <c r="K264" s="392">
        <v>0</v>
      </c>
      <c r="L264" s="393">
        <v>0</v>
      </c>
      <c r="M264" s="392">
        <v>0</v>
      </c>
      <c r="N264" s="393">
        <v>0</v>
      </c>
      <c r="O264" s="392">
        <v>0</v>
      </c>
      <c r="P264" s="393">
        <v>0</v>
      </c>
      <c r="Q264" s="395">
        <v>0</v>
      </c>
      <c r="R264" s="393">
        <v>0</v>
      </c>
      <c r="S264" s="395">
        <v>0</v>
      </c>
      <c r="T264" s="393">
        <v>0</v>
      </c>
      <c r="U264" s="395">
        <v>0</v>
      </c>
      <c r="V264" s="393">
        <v>0</v>
      </c>
      <c r="W264" s="392">
        <v>0</v>
      </c>
      <c r="X264" s="393">
        <v>0</v>
      </c>
      <c r="Y264" s="392">
        <v>0</v>
      </c>
      <c r="Z264" s="393">
        <v>0</v>
      </c>
      <c r="AA264" s="392">
        <v>0</v>
      </c>
      <c r="AB264" s="393">
        <v>0</v>
      </c>
      <c r="AC264" s="395">
        <v>0</v>
      </c>
      <c r="AD264" s="393">
        <v>0</v>
      </c>
      <c r="AE264" s="392">
        <v>0</v>
      </c>
      <c r="AF264" s="393">
        <v>0</v>
      </c>
      <c r="AG264" s="392">
        <v>0</v>
      </c>
      <c r="AH264" s="393">
        <v>0</v>
      </c>
      <c r="AI264" s="392">
        <v>0</v>
      </c>
      <c r="AJ264" s="394">
        <v>0</v>
      </c>
      <c r="AK264" s="2079">
        <v>0</v>
      </c>
      <c r="AL264" s="393">
        <v>0</v>
      </c>
      <c r="AM264" s="392">
        <v>0</v>
      </c>
      <c r="AN264" s="394">
        <v>0</v>
      </c>
      <c r="AO264" s="2079">
        <v>0</v>
      </c>
      <c r="AP264" s="393">
        <v>0</v>
      </c>
      <c r="AQ264" s="392">
        <v>0</v>
      </c>
      <c r="AR264" s="394">
        <v>0</v>
      </c>
      <c r="AS264" s="2079">
        <v>0</v>
      </c>
      <c r="AT264" s="394">
        <v>0</v>
      </c>
      <c r="AU264" s="2079">
        <v>0</v>
      </c>
      <c r="AV264" s="393">
        <v>0</v>
      </c>
      <c r="AW264" s="2079">
        <v>0</v>
      </c>
      <c r="AX264" s="393">
        <v>0</v>
      </c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algorithmName="SHA-512" hashValue="lWYtqSRVK1t42AyMHqW+kmFWFNBHPbbprMvsxutaODseFp4sM3zXOWRyItaMCEFKZe9APtPSn7YMrwa3jCQQqQ==" saltValue="lef2x9yiKV5G2IHPcg0Ufg==" spinCount="100000"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showZeros="0" topLeftCell="A139" zoomScale="80" zoomScaleNormal="80" workbookViewId="0">
      <selection activeCell="O139" sqref="O139"/>
    </sheetView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PURRANQUE - ( 10303 )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CESFAM PURRANQUE - ( 123307 )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62" t="s">
        <v>1728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5013" t="s">
        <v>1727</v>
      </c>
      <c r="B8" s="5013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0" t="s">
        <v>1725</v>
      </c>
      <c r="B10" s="4154" t="s">
        <v>0</v>
      </c>
      <c r="C10" s="4173" t="s">
        <v>1705</v>
      </c>
      <c r="D10" s="4160"/>
      <c r="E10" s="4174"/>
      <c r="F10" s="4449" t="s">
        <v>92</v>
      </c>
      <c r="G10" s="4506"/>
      <c r="H10" s="4506"/>
      <c r="I10" s="4506"/>
      <c r="J10" s="4506"/>
      <c r="K10" s="4506"/>
      <c r="L10" s="4506"/>
      <c r="M10" s="4506"/>
      <c r="N10" s="4506"/>
      <c r="O10" s="4506"/>
      <c r="P10" s="4506"/>
      <c r="Q10" s="4506"/>
      <c r="R10" s="4506"/>
      <c r="S10" s="4506"/>
      <c r="T10" s="4506"/>
      <c r="U10" s="4506"/>
      <c r="V10" s="4506"/>
      <c r="W10" s="4506"/>
      <c r="X10" s="4506"/>
      <c r="Y10" s="4506"/>
      <c r="Z10" s="4506"/>
      <c r="AA10" s="4506"/>
      <c r="AB10" s="4506"/>
      <c r="AC10" s="4506"/>
      <c r="AD10" s="4506"/>
      <c r="AE10" s="4506"/>
      <c r="AF10" s="4506"/>
      <c r="AG10" s="4506"/>
      <c r="AH10" s="4506"/>
      <c r="AI10" s="4506"/>
      <c r="AJ10" s="4506"/>
      <c r="AK10" s="4506"/>
      <c r="AL10" s="4506"/>
      <c r="AM10" s="5014"/>
      <c r="AN10" s="4679" t="s">
        <v>1724</v>
      </c>
      <c r="AO10" s="4619" t="s">
        <v>972</v>
      </c>
      <c r="AP10" s="4174"/>
      <c r="AQ10" s="4150" t="s">
        <v>442</v>
      </c>
      <c r="AR10" s="4150" t="s">
        <v>441</v>
      </c>
      <c r="AS10" s="4150" t="s">
        <v>1723</v>
      </c>
      <c r="AT10" s="4150" t="s">
        <v>479</v>
      </c>
      <c r="BX10" s="1574"/>
    </row>
    <row r="11" spans="1:93" ht="16.350000000000001" customHeight="1" x14ac:dyDescent="0.25">
      <c r="A11" s="4280"/>
      <c r="B11" s="4163"/>
      <c r="C11" s="4177"/>
      <c r="D11" s="4178"/>
      <c r="E11" s="4179"/>
      <c r="F11" s="4331"/>
      <c r="G11" s="4279"/>
      <c r="H11" s="4279"/>
      <c r="I11" s="4279"/>
      <c r="J11" s="4279"/>
      <c r="K11" s="4279"/>
      <c r="L11" s="4279"/>
      <c r="M11" s="4279"/>
      <c r="N11" s="4279"/>
      <c r="O11" s="4279"/>
      <c r="P11" s="4279"/>
      <c r="Q11" s="4279"/>
      <c r="R11" s="4279"/>
      <c r="S11" s="4279"/>
      <c r="T11" s="4279"/>
      <c r="U11" s="4279"/>
      <c r="V11" s="4279"/>
      <c r="W11" s="4279"/>
      <c r="X11" s="4279"/>
      <c r="Y11" s="4279"/>
      <c r="Z11" s="4279"/>
      <c r="AA11" s="4279"/>
      <c r="AB11" s="4279"/>
      <c r="AC11" s="4279"/>
      <c r="AD11" s="4279"/>
      <c r="AE11" s="4279"/>
      <c r="AF11" s="4279"/>
      <c r="AG11" s="4279"/>
      <c r="AH11" s="4279"/>
      <c r="AI11" s="4279"/>
      <c r="AJ11" s="4279"/>
      <c r="AK11" s="4279"/>
      <c r="AL11" s="4279"/>
      <c r="AM11" s="5015"/>
      <c r="AN11" s="4622"/>
      <c r="AO11" s="4621"/>
      <c r="AP11" s="4179"/>
      <c r="AQ11" s="4159"/>
      <c r="AR11" s="4159"/>
      <c r="AS11" s="4159"/>
      <c r="AT11" s="4159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0"/>
      <c r="B12" s="4163"/>
      <c r="C12" s="4315"/>
      <c r="D12" s="4161"/>
      <c r="E12" s="4317"/>
      <c r="F12" s="4998" t="s">
        <v>83</v>
      </c>
      <c r="G12" s="4998"/>
      <c r="H12" s="4999" t="s">
        <v>84</v>
      </c>
      <c r="I12" s="5000"/>
      <c r="J12" s="4999" t="s">
        <v>85</v>
      </c>
      <c r="K12" s="5000"/>
      <c r="L12" s="4999" t="s">
        <v>1683</v>
      </c>
      <c r="M12" s="5000"/>
      <c r="N12" s="4999" t="s">
        <v>1682</v>
      </c>
      <c r="O12" s="5000"/>
      <c r="P12" s="4999" t="s">
        <v>1681</v>
      </c>
      <c r="Q12" s="5000"/>
      <c r="R12" s="4999" t="s">
        <v>1680</v>
      </c>
      <c r="S12" s="5000"/>
      <c r="T12" s="4999" t="s">
        <v>1679</v>
      </c>
      <c r="U12" s="5000"/>
      <c r="V12" s="4999" t="s">
        <v>1678</v>
      </c>
      <c r="W12" s="5000"/>
      <c r="X12" s="4999" t="s">
        <v>1677</v>
      </c>
      <c r="Y12" s="5000"/>
      <c r="Z12" s="4999" t="s">
        <v>1676</v>
      </c>
      <c r="AA12" s="5000"/>
      <c r="AB12" s="4999" t="s">
        <v>1675</v>
      </c>
      <c r="AC12" s="5000"/>
      <c r="AD12" s="4999" t="s">
        <v>1674</v>
      </c>
      <c r="AE12" s="5000"/>
      <c r="AF12" s="4999" t="s">
        <v>1673</v>
      </c>
      <c r="AG12" s="5000"/>
      <c r="AH12" s="4999" t="s">
        <v>1672</v>
      </c>
      <c r="AI12" s="5000"/>
      <c r="AJ12" s="4999" t="s">
        <v>1671</v>
      </c>
      <c r="AK12" s="5000"/>
      <c r="AL12" s="5009" t="s">
        <v>18</v>
      </c>
      <c r="AM12" s="5010"/>
      <c r="AN12" s="4622"/>
      <c r="AO12" s="5012"/>
      <c r="AP12" s="4317"/>
      <c r="AQ12" s="4159"/>
      <c r="AR12" s="4159"/>
      <c r="AS12" s="4159"/>
      <c r="AT12" s="4159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0"/>
      <c r="B13" s="5005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11"/>
      <c r="AO13" s="3159" t="s">
        <v>438</v>
      </c>
      <c r="AP13" s="3060" t="s">
        <v>439</v>
      </c>
      <c r="AQ13" s="4291"/>
      <c r="AR13" s="4291"/>
      <c r="AS13" s="4291"/>
      <c r="AT13" s="4291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50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>
        <v>0</v>
      </c>
      <c r="G14" s="830">
        <v>0</v>
      </c>
      <c r="H14" s="832">
        <v>0</v>
      </c>
      <c r="I14" s="830">
        <v>0</v>
      </c>
      <c r="J14" s="832">
        <v>0</v>
      </c>
      <c r="K14" s="1410">
        <v>0</v>
      </c>
      <c r="L14" s="832">
        <v>0</v>
      </c>
      <c r="M14" s="1410">
        <v>0</v>
      </c>
      <c r="N14" s="832">
        <v>0</v>
      </c>
      <c r="O14" s="1410">
        <v>0</v>
      </c>
      <c r="P14" s="832">
        <v>0</v>
      </c>
      <c r="Q14" s="1410">
        <v>0</v>
      </c>
      <c r="R14" s="832">
        <v>0</v>
      </c>
      <c r="S14" s="1410">
        <v>0</v>
      </c>
      <c r="T14" s="832">
        <v>0</v>
      </c>
      <c r="U14" s="1410">
        <v>0</v>
      </c>
      <c r="V14" s="832">
        <v>0</v>
      </c>
      <c r="W14" s="1410">
        <v>0</v>
      </c>
      <c r="X14" s="832">
        <v>0</v>
      </c>
      <c r="Y14" s="1410">
        <v>0</v>
      </c>
      <c r="Z14" s="832">
        <v>0</v>
      </c>
      <c r="AA14" s="1410">
        <v>0</v>
      </c>
      <c r="AB14" s="832">
        <v>0</v>
      </c>
      <c r="AC14" s="1410">
        <v>0</v>
      </c>
      <c r="AD14" s="832">
        <v>0</v>
      </c>
      <c r="AE14" s="1410">
        <v>0</v>
      </c>
      <c r="AF14" s="832">
        <v>0</v>
      </c>
      <c r="AG14" s="1410">
        <v>0</v>
      </c>
      <c r="AH14" s="832">
        <v>0</v>
      </c>
      <c r="AI14" s="1410">
        <v>0</v>
      </c>
      <c r="AJ14" s="832">
        <v>0</v>
      </c>
      <c r="AK14" s="1410">
        <v>0</v>
      </c>
      <c r="AL14" s="1411">
        <v>0</v>
      </c>
      <c r="AM14" s="1408">
        <v>0</v>
      </c>
      <c r="AN14" s="1347">
        <v>0</v>
      </c>
      <c r="AO14" s="830">
        <v>0</v>
      </c>
      <c r="AP14" s="1294">
        <v>0</v>
      </c>
      <c r="AQ14" s="1294">
        <v>0</v>
      </c>
      <c r="AR14" s="1294">
        <v>0</v>
      </c>
      <c r="AS14" s="1450"/>
      <c r="AT14" s="138">
        <v>0</v>
      </c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59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>
        <v>0</v>
      </c>
      <c r="G15" s="165">
        <v>0</v>
      </c>
      <c r="H15" s="125">
        <v>0</v>
      </c>
      <c r="I15" s="165">
        <v>0</v>
      </c>
      <c r="J15" s="125">
        <v>0</v>
      </c>
      <c r="K15" s="137">
        <v>0</v>
      </c>
      <c r="L15" s="125">
        <v>0</v>
      </c>
      <c r="M15" s="137">
        <v>0</v>
      </c>
      <c r="N15" s="125">
        <v>0</v>
      </c>
      <c r="O15" s="137">
        <v>0</v>
      </c>
      <c r="P15" s="125">
        <v>0</v>
      </c>
      <c r="Q15" s="137">
        <v>0</v>
      </c>
      <c r="R15" s="125">
        <v>0</v>
      </c>
      <c r="S15" s="137">
        <v>0</v>
      </c>
      <c r="T15" s="125">
        <v>0</v>
      </c>
      <c r="U15" s="137">
        <v>0</v>
      </c>
      <c r="V15" s="125">
        <v>0</v>
      </c>
      <c r="W15" s="137">
        <v>0</v>
      </c>
      <c r="X15" s="125">
        <v>0</v>
      </c>
      <c r="Y15" s="137">
        <v>0</v>
      </c>
      <c r="Z15" s="125">
        <v>0</v>
      </c>
      <c r="AA15" s="137">
        <v>0</v>
      </c>
      <c r="AB15" s="125">
        <v>0</v>
      </c>
      <c r="AC15" s="137">
        <v>0</v>
      </c>
      <c r="AD15" s="125">
        <v>0</v>
      </c>
      <c r="AE15" s="137">
        <v>0</v>
      </c>
      <c r="AF15" s="125">
        <v>0</v>
      </c>
      <c r="AG15" s="137">
        <v>0</v>
      </c>
      <c r="AH15" s="125">
        <v>0</v>
      </c>
      <c r="AI15" s="137">
        <v>0</v>
      </c>
      <c r="AJ15" s="125">
        <v>0</v>
      </c>
      <c r="AK15" s="137">
        <v>0</v>
      </c>
      <c r="AL15" s="184">
        <v>0</v>
      </c>
      <c r="AM15" s="231">
        <v>0</v>
      </c>
      <c r="AN15" s="286">
        <v>0</v>
      </c>
      <c r="AO15" s="165">
        <v>0</v>
      </c>
      <c r="AP15" s="138">
        <v>0</v>
      </c>
      <c r="AQ15" s="138">
        <v>0</v>
      </c>
      <c r="AR15" s="138">
        <v>0</v>
      </c>
      <c r="AS15" s="1346"/>
      <c r="AT15" s="138">
        <v>0</v>
      </c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59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>
        <v>0</v>
      </c>
      <c r="G16" s="165">
        <v>0</v>
      </c>
      <c r="H16" s="125">
        <v>0</v>
      </c>
      <c r="I16" s="165">
        <v>0</v>
      </c>
      <c r="J16" s="125">
        <v>0</v>
      </c>
      <c r="K16" s="137">
        <v>0</v>
      </c>
      <c r="L16" s="125">
        <v>0</v>
      </c>
      <c r="M16" s="137">
        <v>0</v>
      </c>
      <c r="N16" s="125">
        <v>0</v>
      </c>
      <c r="O16" s="137">
        <v>0</v>
      </c>
      <c r="P16" s="125">
        <v>0</v>
      </c>
      <c r="Q16" s="137">
        <v>0</v>
      </c>
      <c r="R16" s="125">
        <v>0</v>
      </c>
      <c r="S16" s="137">
        <v>0</v>
      </c>
      <c r="T16" s="125">
        <v>0</v>
      </c>
      <c r="U16" s="137">
        <v>0</v>
      </c>
      <c r="V16" s="125">
        <v>0</v>
      </c>
      <c r="W16" s="137">
        <v>0</v>
      </c>
      <c r="X16" s="125">
        <v>0</v>
      </c>
      <c r="Y16" s="137">
        <v>0</v>
      </c>
      <c r="Z16" s="125">
        <v>0</v>
      </c>
      <c r="AA16" s="137">
        <v>0</v>
      </c>
      <c r="AB16" s="125">
        <v>0</v>
      </c>
      <c r="AC16" s="137">
        <v>0</v>
      </c>
      <c r="AD16" s="125">
        <v>0</v>
      </c>
      <c r="AE16" s="137">
        <v>0</v>
      </c>
      <c r="AF16" s="125">
        <v>0</v>
      </c>
      <c r="AG16" s="137">
        <v>0</v>
      </c>
      <c r="AH16" s="125">
        <v>0</v>
      </c>
      <c r="AI16" s="137">
        <v>0</v>
      </c>
      <c r="AJ16" s="125">
        <v>0</v>
      </c>
      <c r="AK16" s="137">
        <v>0</v>
      </c>
      <c r="AL16" s="184">
        <v>0</v>
      </c>
      <c r="AM16" s="231">
        <v>0</v>
      </c>
      <c r="AN16" s="286">
        <v>0</v>
      </c>
      <c r="AO16" s="165">
        <v>0</v>
      </c>
      <c r="AP16" s="138">
        <v>0</v>
      </c>
      <c r="AQ16" s="138">
        <v>0</v>
      </c>
      <c r="AR16" s="138">
        <v>0</v>
      </c>
      <c r="AS16" s="1346"/>
      <c r="AT16" s="138">
        <v>0</v>
      </c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59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>
        <v>0</v>
      </c>
      <c r="G17" s="165">
        <v>0</v>
      </c>
      <c r="H17" s="125">
        <v>0</v>
      </c>
      <c r="I17" s="165">
        <v>0</v>
      </c>
      <c r="J17" s="125">
        <v>0</v>
      </c>
      <c r="K17" s="137">
        <v>0</v>
      </c>
      <c r="L17" s="125">
        <v>0</v>
      </c>
      <c r="M17" s="137">
        <v>0</v>
      </c>
      <c r="N17" s="125">
        <v>0</v>
      </c>
      <c r="O17" s="137">
        <v>0</v>
      </c>
      <c r="P17" s="125">
        <v>0</v>
      </c>
      <c r="Q17" s="137">
        <v>0</v>
      </c>
      <c r="R17" s="125">
        <v>0</v>
      </c>
      <c r="S17" s="137">
        <v>0</v>
      </c>
      <c r="T17" s="125">
        <v>0</v>
      </c>
      <c r="U17" s="137">
        <v>0</v>
      </c>
      <c r="V17" s="125">
        <v>0</v>
      </c>
      <c r="W17" s="137">
        <v>0</v>
      </c>
      <c r="X17" s="125">
        <v>0</v>
      </c>
      <c r="Y17" s="137">
        <v>0</v>
      </c>
      <c r="Z17" s="125">
        <v>0</v>
      </c>
      <c r="AA17" s="137">
        <v>0</v>
      </c>
      <c r="AB17" s="125">
        <v>0</v>
      </c>
      <c r="AC17" s="137">
        <v>0</v>
      </c>
      <c r="AD17" s="125">
        <v>0</v>
      </c>
      <c r="AE17" s="137">
        <v>0</v>
      </c>
      <c r="AF17" s="125">
        <v>0</v>
      </c>
      <c r="AG17" s="137">
        <v>0</v>
      </c>
      <c r="AH17" s="125">
        <v>0</v>
      </c>
      <c r="AI17" s="137">
        <v>0</v>
      </c>
      <c r="AJ17" s="125">
        <v>0</v>
      </c>
      <c r="AK17" s="137">
        <v>0</v>
      </c>
      <c r="AL17" s="184">
        <v>0</v>
      </c>
      <c r="AM17" s="231">
        <v>0</v>
      </c>
      <c r="AN17" s="286">
        <v>0</v>
      </c>
      <c r="AO17" s="165">
        <v>0</v>
      </c>
      <c r="AP17" s="138">
        <v>0</v>
      </c>
      <c r="AQ17" s="138">
        <v>0</v>
      </c>
      <c r="AR17" s="138">
        <v>0</v>
      </c>
      <c r="AS17" s="1346"/>
      <c r="AT17" s="138">
        <v>0</v>
      </c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59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>
        <v>0</v>
      </c>
      <c r="G18" s="165">
        <v>0</v>
      </c>
      <c r="H18" s="125">
        <v>0</v>
      </c>
      <c r="I18" s="165">
        <v>0</v>
      </c>
      <c r="J18" s="125">
        <v>0</v>
      </c>
      <c r="K18" s="137">
        <v>0</v>
      </c>
      <c r="L18" s="125">
        <v>0</v>
      </c>
      <c r="M18" s="137">
        <v>0</v>
      </c>
      <c r="N18" s="125">
        <v>0</v>
      </c>
      <c r="O18" s="137">
        <v>0</v>
      </c>
      <c r="P18" s="125">
        <v>0</v>
      </c>
      <c r="Q18" s="137">
        <v>0</v>
      </c>
      <c r="R18" s="125">
        <v>0</v>
      </c>
      <c r="S18" s="137">
        <v>0</v>
      </c>
      <c r="T18" s="125">
        <v>0</v>
      </c>
      <c r="U18" s="137">
        <v>0</v>
      </c>
      <c r="V18" s="125">
        <v>0</v>
      </c>
      <c r="W18" s="137">
        <v>0</v>
      </c>
      <c r="X18" s="125">
        <v>0</v>
      </c>
      <c r="Y18" s="137">
        <v>0</v>
      </c>
      <c r="Z18" s="125">
        <v>0</v>
      </c>
      <c r="AA18" s="137">
        <v>0</v>
      </c>
      <c r="AB18" s="125">
        <v>0</v>
      </c>
      <c r="AC18" s="137">
        <v>0</v>
      </c>
      <c r="AD18" s="125">
        <v>0</v>
      </c>
      <c r="AE18" s="137">
        <v>0</v>
      </c>
      <c r="AF18" s="125">
        <v>0</v>
      </c>
      <c r="AG18" s="137">
        <v>0</v>
      </c>
      <c r="AH18" s="125">
        <v>0</v>
      </c>
      <c r="AI18" s="137">
        <v>0</v>
      </c>
      <c r="AJ18" s="125">
        <v>0</v>
      </c>
      <c r="AK18" s="137">
        <v>0</v>
      </c>
      <c r="AL18" s="184">
        <v>0</v>
      </c>
      <c r="AM18" s="231">
        <v>0</v>
      </c>
      <c r="AN18" s="286">
        <v>0</v>
      </c>
      <c r="AO18" s="165">
        <v>0</v>
      </c>
      <c r="AP18" s="138">
        <v>0</v>
      </c>
      <c r="AQ18" s="138">
        <v>0</v>
      </c>
      <c r="AR18" s="138">
        <v>0</v>
      </c>
      <c r="AS18" s="1346"/>
      <c r="AT18" s="138">
        <v>0</v>
      </c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59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>
        <v>0</v>
      </c>
      <c r="G19" s="165">
        <v>0</v>
      </c>
      <c r="H19" s="125">
        <v>0</v>
      </c>
      <c r="I19" s="165">
        <v>0</v>
      </c>
      <c r="J19" s="125">
        <v>0</v>
      </c>
      <c r="K19" s="137">
        <v>0</v>
      </c>
      <c r="L19" s="125">
        <v>0</v>
      </c>
      <c r="M19" s="137">
        <v>0</v>
      </c>
      <c r="N19" s="125">
        <v>0</v>
      </c>
      <c r="O19" s="137">
        <v>0</v>
      </c>
      <c r="P19" s="125">
        <v>0</v>
      </c>
      <c r="Q19" s="137">
        <v>0</v>
      </c>
      <c r="R19" s="125">
        <v>0</v>
      </c>
      <c r="S19" s="137">
        <v>0</v>
      </c>
      <c r="T19" s="125">
        <v>0</v>
      </c>
      <c r="U19" s="137">
        <v>0</v>
      </c>
      <c r="V19" s="125">
        <v>0</v>
      </c>
      <c r="W19" s="137">
        <v>0</v>
      </c>
      <c r="X19" s="125">
        <v>0</v>
      </c>
      <c r="Y19" s="137">
        <v>0</v>
      </c>
      <c r="Z19" s="125">
        <v>0</v>
      </c>
      <c r="AA19" s="137">
        <v>0</v>
      </c>
      <c r="AB19" s="125">
        <v>0</v>
      </c>
      <c r="AC19" s="137">
        <v>0</v>
      </c>
      <c r="AD19" s="125">
        <v>0</v>
      </c>
      <c r="AE19" s="137">
        <v>0</v>
      </c>
      <c r="AF19" s="125">
        <v>0</v>
      </c>
      <c r="AG19" s="137">
        <v>0</v>
      </c>
      <c r="AH19" s="125">
        <v>0</v>
      </c>
      <c r="AI19" s="137">
        <v>0</v>
      </c>
      <c r="AJ19" s="125">
        <v>0</v>
      </c>
      <c r="AK19" s="137">
        <v>0</v>
      </c>
      <c r="AL19" s="184">
        <v>0</v>
      </c>
      <c r="AM19" s="231">
        <v>0</v>
      </c>
      <c r="AN19" s="286">
        <v>0</v>
      </c>
      <c r="AO19" s="165">
        <v>0</v>
      </c>
      <c r="AP19" s="138">
        <v>0</v>
      </c>
      <c r="AQ19" s="138">
        <v>0</v>
      </c>
      <c r="AR19" s="138">
        <v>0</v>
      </c>
      <c r="AS19" s="1346"/>
      <c r="AT19" s="138">
        <v>0</v>
      </c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59"/>
      <c r="B20" s="151" t="s">
        <v>115</v>
      </c>
      <c r="C20" s="472">
        <f t="shared" si="0"/>
        <v>36</v>
      </c>
      <c r="D20" s="473">
        <f t="shared" si="1"/>
        <v>7</v>
      </c>
      <c r="E20" s="1436">
        <f t="shared" si="2"/>
        <v>29</v>
      </c>
      <c r="F20" s="125">
        <v>0</v>
      </c>
      <c r="G20" s="165">
        <v>0</v>
      </c>
      <c r="H20" s="125">
        <v>0</v>
      </c>
      <c r="I20" s="165">
        <v>0</v>
      </c>
      <c r="J20" s="125">
        <v>0</v>
      </c>
      <c r="K20" s="137">
        <v>0</v>
      </c>
      <c r="L20" s="125">
        <v>0</v>
      </c>
      <c r="M20" s="137">
        <v>0</v>
      </c>
      <c r="N20" s="125">
        <v>0</v>
      </c>
      <c r="O20" s="137">
        <v>0</v>
      </c>
      <c r="P20" s="125">
        <v>0</v>
      </c>
      <c r="Q20" s="137">
        <v>0</v>
      </c>
      <c r="R20" s="125">
        <v>0</v>
      </c>
      <c r="S20" s="137">
        <v>0</v>
      </c>
      <c r="T20" s="125">
        <v>0</v>
      </c>
      <c r="U20" s="137">
        <v>0</v>
      </c>
      <c r="V20" s="125">
        <v>0</v>
      </c>
      <c r="W20" s="137">
        <v>0</v>
      </c>
      <c r="X20" s="125">
        <v>0</v>
      </c>
      <c r="Y20" s="137">
        <v>0</v>
      </c>
      <c r="Z20" s="125">
        <v>0</v>
      </c>
      <c r="AA20" s="137">
        <v>0</v>
      </c>
      <c r="AB20" s="125">
        <v>0</v>
      </c>
      <c r="AC20" s="137">
        <v>0</v>
      </c>
      <c r="AD20" s="125">
        <v>0</v>
      </c>
      <c r="AE20" s="137">
        <v>2</v>
      </c>
      <c r="AF20" s="125">
        <v>0</v>
      </c>
      <c r="AG20" s="137">
        <v>8</v>
      </c>
      <c r="AH20" s="125">
        <v>1</v>
      </c>
      <c r="AI20" s="137">
        <v>5</v>
      </c>
      <c r="AJ20" s="125">
        <v>2</v>
      </c>
      <c r="AK20" s="137">
        <v>3</v>
      </c>
      <c r="AL20" s="184">
        <v>4</v>
      </c>
      <c r="AM20" s="231">
        <v>11</v>
      </c>
      <c r="AN20" s="286">
        <v>0</v>
      </c>
      <c r="AO20" s="165">
        <v>0</v>
      </c>
      <c r="AP20" s="138">
        <v>0</v>
      </c>
      <c r="AQ20" s="138">
        <v>0</v>
      </c>
      <c r="AR20" s="138">
        <v>0</v>
      </c>
      <c r="AS20" s="1346"/>
      <c r="AT20" s="138">
        <v>0</v>
      </c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59"/>
      <c r="B21" s="3151" t="s">
        <v>68</v>
      </c>
      <c r="C21" s="952">
        <f t="shared" si="0"/>
        <v>9</v>
      </c>
      <c r="D21" s="951">
        <f t="shared" si="1"/>
        <v>1</v>
      </c>
      <c r="E21" s="1447">
        <f t="shared" si="2"/>
        <v>8</v>
      </c>
      <c r="F21" s="153">
        <v>0</v>
      </c>
      <c r="G21" s="193">
        <v>0</v>
      </c>
      <c r="H21" s="153">
        <v>0</v>
      </c>
      <c r="I21" s="193">
        <v>0</v>
      </c>
      <c r="J21" s="153">
        <v>0</v>
      </c>
      <c r="K21" s="154">
        <v>0</v>
      </c>
      <c r="L21" s="153">
        <v>0</v>
      </c>
      <c r="M21" s="154">
        <v>0</v>
      </c>
      <c r="N21" s="153">
        <v>0</v>
      </c>
      <c r="O21" s="154">
        <v>0</v>
      </c>
      <c r="P21" s="153">
        <v>0</v>
      </c>
      <c r="Q21" s="154">
        <v>0</v>
      </c>
      <c r="R21" s="153">
        <v>0</v>
      </c>
      <c r="S21" s="154">
        <v>0</v>
      </c>
      <c r="T21" s="153">
        <v>0</v>
      </c>
      <c r="U21" s="154">
        <v>0</v>
      </c>
      <c r="V21" s="153">
        <v>0</v>
      </c>
      <c r="W21" s="154">
        <v>0</v>
      </c>
      <c r="X21" s="153">
        <v>0</v>
      </c>
      <c r="Y21" s="154">
        <v>0</v>
      </c>
      <c r="Z21" s="153">
        <v>0</v>
      </c>
      <c r="AA21" s="154">
        <v>0</v>
      </c>
      <c r="AB21" s="153">
        <v>0</v>
      </c>
      <c r="AC21" s="154">
        <v>0</v>
      </c>
      <c r="AD21" s="153">
        <v>0</v>
      </c>
      <c r="AE21" s="154">
        <v>1</v>
      </c>
      <c r="AF21" s="153">
        <v>0</v>
      </c>
      <c r="AG21" s="154">
        <v>2</v>
      </c>
      <c r="AH21" s="153">
        <v>1</v>
      </c>
      <c r="AI21" s="154">
        <v>1</v>
      </c>
      <c r="AJ21" s="153">
        <v>0</v>
      </c>
      <c r="AK21" s="154">
        <v>2</v>
      </c>
      <c r="AL21" s="189">
        <v>0</v>
      </c>
      <c r="AM21" s="321">
        <v>2</v>
      </c>
      <c r="AN21" s="286">
        <v>0</v>
      </c>
      <c r="AO21" s="193">
        <v>0</v>
      </c>
      <c r="AP21" s="138">
        <v>0</v>
      </c>
      <c r="AQ21" s="138">
        <v>1</v>
      </c>
      <c r="AR21" s="138">
        <v>0</v>
      </c>
      <c r="AS21" s="1346"/>
      <c r="AT21" s="138">
        <v>0</v>
      </c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59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>
        <v>0</v>
      </c>
      <c r="G22" s="165">
        <v>0</v>
      </c>
      <c r="H22" s="125">
        <v>0</v>
      </c>
      <c r="I22" s="165">
        <v>0</v>
      </c>
      <c r="J22" s="125">
        <v>0</v>
      </c>
      <c r="K22" s="137">
        <v>0</v>
      </c>
      <c r="L22" s="125">
        <v>0</v>
      </c>
      <c r="M22" s="137">
        <v>0</v>
      </c>
      <c r="N22" s="125">
        <v>0</v>
      </c>
      <c r="O22" s="137">
        <v>0</v>
      </c>
      <c r="P22" s="125">
        <v>0</v>
      </c>
      <c r="Q22" s="137">
        <v>0</v>
      </c>
      <c r="R22" s="125">
        <v>0</v>
      </c>
      <c r="S22" s="137">
        <v>0</v>
      </c>
      <c r="T22" s="125">
        <v>0</v>
      </c>
      <c r="U22" s="137">
        <v>0</v>
      </c>
      <c r="V22" s="125">
        <v>0</v>
      </c>
      <c r="W22" s="137">
        <v>0</v>
      </c>
      <c r="X22" s="125">
        <v>0</v>
      </c>
      <c r="Y22" s="137">
        <v>0</v>
      </c>
      <c r="Z22" s="125">
        <v>0</v>
      </c>
      <c r="AA22" s="137">
        <v>0</v>
      </c>
      <c r="AB22" s="125">
        <v>0</v>
      </c>
      <c r="AC22" s="137">
        <v>0</v>
      </c>
      <c r="AD22" s="125">
        <v>0</v>
      </c>
      <c r="AE22" s="137">
        <v>0</v>
      </c>
      <c r="AF22" s="125">
        <v>0</v>
      </c>
      <c r="AG22" s="137">
        <v>0</v>
      </c>
      <c r="AH22" s="125">
        <v>0</v>
      </c>
      <c r="AI22" s="137">
        <v>0</v>
      </c>
      <c r="AJ22" s="125">
        <v>0</v>
      </c>
      <c r="AK22" s="137">
        <v>0</v>
      </c>
      <c r="AL22" s="184">
        <v>0</v>
      </c>
      <c r="AM22" s="231">
        <v>0</v>
      </c>
      <c r="AN22" s="286">
        <v>0</v>
      </c>
      <c r="AO22" s="165">
        <v>0</v>
      </c>
      <c r="AP22" s="138">
        <v>0</v>
      </c>
      <c r="AQ22" s="138">
        <v>0</v>
      </c>
      <c r="AR22" s="138">
        <v>0</v>
      </c>
      <c r="AS22" s="1346"/>
      <c r="AT22" s="138">
        <v>0</v>
      </c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59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>
        <v>0</v>
      </c>
      <c r="G23" s="165">
        <v>0</v>
      </c>
      <c r="H23" s="125">
        <v>0</v>
      </c>
      <c r="I23" s="165">
        <v>0</v>
      </c>
      <c r="J23" s="125">
        <v>0</v>
      </c>
      <c r="K23" s="137">
        <v>0</v>
      </c>
      <c r="L23" s="125">
        <v>0</v>
      </c>
      <c r="M23" s="137">
        <v>0</v>
      </c>
      <c r="N23" s="125">
        <v>0</v>
      </c>
      <c r="O23" s="137">
        <v>0</v>
      </c>
      <c r="P23" s="125">
        <v>0</v>
      </c>
      <c r="Q23" s="137">
        <v>0</v>
      </c>
      <c r="R23" s="125">
        <v>0</v>
      </c>
      <c r="S23" s="137">
        <v>0</v>
      </c>
      <c r="T23" s="125">
        <v>0</v>
      </c>
      <c r="U23" s="137">
        <v>0</v>
      </c>
      <c r="V23" s="125">
        <v>0</v>
      </c>
      <c r="W23" s="137">
        <v>0</v>
      </c>
      <c r="X23" s="125">
        <v>0</v>
      </c>
      <c r="Y23" s="137">
        <v>0</v>
      </c>
      <c r="Z23" s="125">
        <v>0</v>
      </c>
      <c r="AA23" s="137">
        <v>0</v>
      </c>
      <c r="AB23" s="125">
        <v>0</v>
      </c>
      <c r="AC23" s="137">
        <v>0</v>
      </c>
      <c r="AD23" s="125">
        <v>0</v>
      </c>
      <c r="AE23" s="137">
        <v>0</v>
      </c>
      <c r="AF23" s="125">
        <v>0</v>
      </c>
      <c r="AG23" s="137">
        <v>0</v>
      </c>
      <c r="AH23" s="125">
        <v>0</v>
      </c>
      <c r="AI23" s="137">
        <v>0</v>
      </c>
      <c r="AJ23" s="125">
        <v>0</v>
      </c>
      <c r="AK23" s="137">
        <v>0</v>
      </c>
      <c r="AL23" s="236">
        <v>0</v>
      </c>
      <c r="AM23" s="231">
        <v>0</v>
      </c>
      <c r="AN23" s="286">
        <v>0</v>
      </c>
      <c r="AO23" s="165">
        <v>0</v>
      </c>
      <c r="AP23" s="138">
        <v>0</v>
      </c>
      <c r="AQ23" s="138">
        <v>0</v>
      </c>
      <c r="AR23" s="138">
        <v>0</v>
      </c>
      <c r="AS23" s="1346"/>
      <c r="AT23" s="138">
        <v>0</v>
      </c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91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>
        <v>0</v>
      </c>
      <c r="G24" s="1444">
        <v>0</v>
      </c>
      <c r="H24" s="1319">
        <v>0</v>
      </c>
      <c r="I24" s="1444">
        <v>0</v>
      </c>
      <c r="J24" s="1319">
        <v>0</v>
      </c>
      <c r="K24" s="1317">
        <v>0</v>
      </c>
      <c r="L24" s="1319">
        <v>0</v>
      </c>
      <c r="M24" s="1317">
        <v>0</v>
      </c>
      <c r="N24" s="1319">
        <v>0</v>
      </c>
      <c r="O24" s="1317">
        <v>0</v>
      </c>
      <c r="P24" s="1319">
        <v>0</v>
      </c>
      <c r="Q24" s="1317">
        <v>0</v>
      </c>
      <c r="R24" s="1319">
        <v>0</v>
      </c>
      <c r="S24" s="1317">
        <v>0</v>
      </c>
      <c r="T24" s="1319">
        <v>0</v>
      </c>
      <c r="U24" s="1317">
        <v>0</v>
      </c>
      <c r="V24" s="1319">
        <v>0</v>
      </c>
      <c r="W24" s="1317">
        <v>0</v>
      </c>
      <c r="X24" s="1319">
        <v>0</v>
      </c>
      <c r="Y24" s="1317">
        <v>0</v>
      </c>
      <c r="Z24" s="1319">
        <v>0</v>
      </c>
      <c r="AA24" s="1317">
        <v>0</v>
      </c>
      <c r="AB24" s="1319">
        <v>0</v>
      </c>
      <c r="AC24" s="1317">
        <v>0</v>
      </c>
      <c r="AD24" s="1319">
        <v>0</v>
      </c>
      <c r="AE24" s="1317">
        <v>0</v>
      </c>
      <c r="AF24" s="1319">
        <v>0</v>
      </c>
      <c r="AG24" s="1317">
        <v>0</v>
      </c>
      <c r="AH24" s="1319">
        <v>0</v>
      </c>
      <c r="AI24" s="1317">
        <v>0</v>
      </c>
      <c r="AJ24" s="1319">
        <v>0</v>
      </c>
      <c r="AK24" s="1317">
        <v>0</v>
      </c>
      <c r="AL24" s="140">
        <v>0</v>
      </c>
      <c r="AM24" s="1325">
        <v>0</v>
      </c>
      <c r="AN24" s="1438">
        <v>0</v>
      </c>
      <c r="AO24" s="1444">
        <v>0</v>
      </c>
      <c r="AP24" s="98">
        <v>0</v>
      </c>
      <c r="AQ24" s="98">
        <v>0</v>
      </c>
      <c r="AR24" s="98">
        <v>0</v>
      </c>
      <c r="AS24" s="1449"/>
      <c r="AT24" s="98">
        <v>0</v>
      </c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50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>
        <v>0</v>
      </c>
      <c r="G25" s="1340">
        <v>0</v>
      </c>
      <c r="H25" s="1295">
        <v>0</v>
      </c>
      <c r="I25" s="1340">
        <v>0</v>
      </c>
      <c r="J25" s="1295">
        <v>0</v>
      </c>
      <c r="K25" s="1311">
        <v>0</v>
      </c>
      <c r="L25" s="1295">
        <v>0</v>
      </c>
      <c r="M25" s="1311">
        <v>0</v>
      </c>
      <c r="N25" s="1295">
        <v>0</v>
      </c>
      <c r="O25" s="1311">
        <v>0</v>
      </c>
      <c r="P25" s="1295">
        <v>0</v>
      </c>
      <c r="Q25" s="1311">
        <v>0</v>
      </c>
      <c r="R25" s="1295">
        <v>0</v>
      </c>
      <c r="S25" s="1311">
        <v>0</v>
      </c>
      <c r="T25" s="1295">
        <v>0</v>
      </c>
      <c r="U25" s="1311">
        <v>0</v>
      </c>
      <c r="V25" s="1295">
        <v>0</v>
      </c>
      <c r="W25" s="1311">
        <v>0</v>
      </c>
      <c r="X25" s="1295">
        <v>0</v>
      </c>
      <c r="Y25" s="1311">
        <v>0</v>
      </c>
      <c r="Z25" s="1295">
        <v>0</v>
      </c>
      <c r="AA25" s="1311">
        <v>0</v>
      </c>
      <c r="AB25" s="1295">
        <v>0</v>
      </c>
      <c r="AC25" s="1311">
        <v>0</v>
      </c>
      <c r="AD25" s="1295">
        <v>0</v>
      </c>
      <c r="AE25" s="1311">
        <v>0</v>
      </c>
      <c r="AF25" s="1295">
        <v>0</v>
      </c>
      <c r="AG25" s="1311">
        <v>0</v>
      </c>
      <c r="AH25" s="1295">
        <v>0</v>
      </c>
      <c r="AI25" s="1311">
        <v>0</v>
      </c>
      <c r="AJ25" s="1295">
        <v>0</v>
      </c>
      <c r="AK25" s="1311">
        <v>0</v>
      </c>
      <c r="AL25" s="1426">
        <v>0</v>
      </c>
      <c r="AM25" s="1309">
        <v>0</v>
      </c>
      <c r="AN25" s="287">
        <v>0</v>
      </c>
      <c r="AO25" s="1340">
        <v>0</v>
      </c>
      <c r="AP25" s="1294">
        <v>0</v>
      </c>
      <c r="AQ25" s="1294">
        <v>0</v>
      </c>
      <c r="AR25" s="1294">
        <v>0</v>
      </c>
      <c r="AS25" s="1450"/>
      <c r="AT25" s="104">
        <v>0</v>
      </c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59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>
        <v>0</v>
      </c>
      <c r="G26" s="165">
        <v>0</v>
      </c>
      <c r="H26" s="125">
        <v>0</v>
      </c>
      <c r="I26" s="165">
        <v>0</v>
      </c>
      <c r="J26" s="125">
        <v>0</v>
      </c>
      <c r="K26" s="137">
        <v>0</v>
      </c>
      <c r="L26" s="125">
        <v>0</v>
      </c>
      <c r="M26" s="137">
        <v>0</v>
      </c>
      <c r="N26" s="125">
        <v>0</v>
      </c>
      <c r="O26" s="137">
        <v>0</v>
      </c>
      <c r="P26" s="125">
        <v>0</v>
      </c>
      <c r="Q26" s="137">
        <v>0</v>
      </c>
      <c r="R26" s="125">
        <v>0</v>
      </c>
      <c r="S26" s="137">
        <v>0</v>
      </c>
      <c r="T26" s="125">
        <v>0</v>
      </c>
      <c r="U26" s="137">
        <v>0</v>
      </c>
      <c r="V26" s="125">
        <v>0</v>
      </c>
      <c r="W26" s="137">
        <v>0</v>
      </c>
      <c r="X26" s="125">
        <v>0</v>
      </c>
      <c r="Y26" s="137">
        <v>0</v>
      </c>
      <c r="Z26" s="125">
        <v>0</v>
      </c>
      <c r="AA26" s="137">
        <v>0</v>
      </c>
      <c r="AB26" s="125">
        <v>0</v>
      </c>
      <c r="AC26" s="137">
        <v>0</v>
      </c>
      <c r="AD26" s="125">
        <v>0</v>
      </c>
      <c r="AE26" s="137">
        <v>0</v>
      </c>
      <c r="AF26" s="125">
        <v>0</v>
      </c>
      <c r="AG26" s="137">
        <v>0</v>
      </c>
      <c r="AH26" s="125">
        <v>0</v>
      </c>
      <c r="AI26" s="137">
        <v>0</v>
      </c>
      <c r="AJ26" s="125">
        <v>0</v>
      </c>
      <c r="AK26" s="137">
        <v>0</v>
      </c>
      <c r="AL26" s="184">
        <v>0</v>
      </c>
      <c r="AM26" s="231">
        <v>0</v>
      </c>
      <c r="AN26" s="286">
        <v>0</v>
      </c>
      <c r="AO26" s="165">
        <v>0</v>
      </c>
      <c r="AP26" s="138">
        <v>0</v>
      </c>
      <c r="AQ26" s="138">
        <v>0</v>
      </c>
      <c r="AR26" s="138">
        <v>0</v>
      </c>
      <c r="AS26" s="1346"/>
      <c r="AT26" s="138">
        <v>0</v>
      </c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59"/>
      <c r="B27" s="151" t="s">
        <v>23</v>
      </c>
      <c r="C27" s="472">
        <f t="shared" si="0"/>
        <v>1</v>
      </c>
      <c r="D27" s="473">
        <f t="shared" si="1"/>
        <v>0</v>
      </c>
      <c r="E27" s="1436">
        <f t="shared" si="2"/>
        <v>1</v>
      </c>
      <c r="F27" s="125">
        <v>0</v>
      </c>
      <c r="G27" s="165">
        <v>0</v>
      </c>
      <c r="H27" s="125">
        <v>0</v>
      </c>
      <c r="I27" s="165">
        <v>0</v>
      </c>
      <c r="J27" s="125">
        <v>0</v>
      </c>
      <c r="K27" s="137">
        <v>0</v>
      </c>
      <c r="L27" s="125">
        <v>0</v>
      </c>
      <c r="M27" s="137">
        <v>0</v>
      </c>
      <c r="N27" s="125">
        <v>0</v>
      </c>
      <c r="O27" s="137">
        <v>0</v>
      </c>
      <c r="P27" s="125">
        <v>0</v>
      </c>
      <c r="Q27" s="137">
        <v>0</v>
      </c>
      <c r="R27" s="125">
        <v>0</v>
      </c>
      <c r="S27" s="137">
        <v>0</v>
      </c>
      <c r="T27" s="125">
        <v>0</v>
      </c>
      <c r="U27" s="137">
        <v>0</v>
      </c>
      <c r="V27" s="125">
        <v>0</v>
      </c>
      <c r="W27" s="137">
        <v>1</v>
      </c>
      <c r="X27" s="125">
        <v>0</v>
      </c>
      <c r="Y27" s="137">
        <v>0</v>
      </c>
      <c r="Z27" s="125">
        <v>0</v>
      </c>
      <c r="AA27" s="137">
        <v>0</v>
      </c>
      <c r="AB27" s="125">
        <v>0</v>
      </c>
      <c r="AC27" s="137">
        <v>0</v>
      </c>
      <c r="AD27" s="125">
        <v>0</v>
      </c>
      <c r="AE27" s="137">
        <v>0</v>
      </c>
      <c r="AF27" s="125">
        <v>0</v>
      </c>
      <c r="AG27" s="137">
        <v>0</v>
      </c>
      <c r="AH27" s="125">
        <v>0</v>
      </c>
      <c r="AI27" s="137">
        <v>0</v>
      </c>
      <c r="AJ27" s="125">
        <v>0</v>
      </c>
      <c r="AK27" s="137">
        <v>0</v>
      </c>
      <c r="AL27" s="184">
        <v>0</v>
      </c>
      <c r="AM27" s="231">
        <v>0</v>
      </c>
      <c r="AN27" s="286">
        <v>0</v>
      </c>
      <c r="AO27" s="165">
        <v>0</v>
      </c>
      <c r="AP27" s="138">
        <v>0</v>
      </c>
      <c r="AQ27" s="138">
        <v>0</v>
      </c>
      <c r="AR27" s="138">
        <v>0</v>
      </c>
      <c r="AS27" s="1346"/>
      <c r="AT27" s="138">
        <v>0</v>
      </c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59"/>
      <c r="B28" s="151" t="s">
        <v>31</v>
      </c>
      <c r="C28" s="472">
        <f t="shared" si="0"/>
        <v>2</v>
      </c>
      <c r="D28" s="473">
        <f t="shared" si="1"/>
        <v>1</v>
      </c>
      <c r="E28" s="1436">
        <f t="shared" si="2"/>
        <v>1</v>
      </c>
      <c r="F28" s="125">
        <v>0</v>
      </c>
      <c r="G28" s="165">
        <v>0</v>
      </c>
      <c r="H28" s="125">
        <v>0</v>
      </c>
      <c r="I28" s="165">
        <v>0</v>
      </c>
      <c r="J28" s="125">
        <v>0</v>
      </c>
      <c r="K28" s="137">
        <v>0</v>
      </c>
      <c r="L28" s="125">
        <v>0</v>
      </c>
      <c r="M28" s="137">
        <v>0</v>
      </c>
      <c r="N28" s="125">
        <v>0</v>
      </c>
      <c r="O28" s="137">
        <v>0</v>
      </c>
      <c r="P28" s="125">
        <v>0</v>
      </c>
      <c r="Q28" s="137">
        <v>0</v>
      </c>
      <c r="R28" s="125">
        <v>0</v>
      </c>
      <c r="S28" s="137">
        <v>0</v>
      </c>
      <c r="T28" s="125">
        <v>0</v>
      </c>
      <c r="U28" s="137">
        <v>0</v>
      </c>
      <c r="V28" s="125">
        <v>0</v>
      </c>
      <c r="W28" s="137">
        <v>0</v>
      </c>
      <c r="X28" s="125">
        <v>0</v>
      </c>
      <c r="Y28" s="137">
        <v>0</v>
      </c>
      <c r="Z28" s="125">
        <v>0</v>
      </c>
      <c r="AA28" s="137">
        <v>0</v>
      </c>
      <c r="AB28" s="125">
        <v>0</v>
      </c>
      <c r="AC28" s="137">
        <v>0</v>
      </c>
      <c r="AD28" s="125">
        <v>0</v>
      </c>
      <c r="AE28" s="137">
        <v>0</v>
      </c>
      <c r="AF28" s="125">
        <v>1</v>
      </c>
      <c r="AG28" s="137">
        <v>1</v>
      </c>
      <c r="AH28" s="125">
        <v>0</v>
      </c>
      <c r="AI28" s="137">
        <v>0</v>
      </c>
      <c r="AJ28" s="125">
        <v>0</v>
      </c>
      <c r="AK28" s="137">
        <v>0</v>
      </c>
      <c r="AL28" s="184">
        <v>0</v>
      </c>
      <c r="AM28" s="231">
        <v>0</v>
      </c>
      <c r="AN28" s="286">
        <v>0</v>
      </c>
      <c r="AO28" s="165">
        <v>0</v>
      </c>
      <c r="AP28" s="138">
        <v>0</v>
      </c>
      <c r="AQ28" s="138">
        <v>0</v>
      </c>
      <c r="AR28" s="138">
        <v>0</v>
      </c>
      <c r="AS28" s="1346"/>
      <c r="AT28" s="138">
        <v>0</v>
      </c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59"/>
      <c r="B29" s="151" t="s">
        <v>69</v>
      </c>
      <c r="C29" s="472">
        <f t="shared" si="0"/>
        <v>1</v>
      </c>
      <c r="D29" s="473">
        <f t="shared" si="1"/>
        <v>0</v>
      </c>
      <c r="E29" s="1436">
        <f t="shared" si="2"/>
        <v>1</v>
      </c>
      <c r="F29" s="125">
        <v>0</v>
      </c>
      <c r="G29" s="165">
        <v>0</v>
      </c>
      <c r="H29" s="125">
        <v>0</v>
      </c>
      <c r="I29" s="165">
        <v>0</v>
      </c>
      <c r="J29" s="125">
        <v>0</v>
      </c>
      <c r="K29" s="137">
        <v>0</v>
      </c>
      <c r="L29" s="125">
        <v>0</v>
      </c>
      <c r="M29" s="137">
        <v>0</v>
      </c>
      <c r="N29" s="125">
        <v>0</v>
      </c>
      <c r="O29" s="137">
        <v>0</v>
      </c>
      <c r="P29" s="125">
        <v>0</v>
      </c>
      <c r="Q29" s="137">
        <v>0</v>
      </c>
      <c r="R29" s="125">
        <v>0</v>
      </c>
      <c r="S29" s="137">
        <v>0</v>
      </c>
      <c r="T29" s="125">
        <v>0</v>
      </c>
      <c r="U29" s="137">
        <v>1</v>
      </c>
      <c r="V29" s="125">
        <v>0</v>
      </c>
      <c r="W29" s="137">
        <v>0</v>
      </c>
      <c r="X29" s="125">
        <v>0</v>
      </c>
      <c r="Y29" s="137">
        <v>0</v>
      </c>
      <c r="Z29" s="125">
        <v>0</v>
      </c>
      <c r="AA29" s="137">
        <v>0</v>
      </c>
      <c r="AB29" s="125">
        <v>0</v>
      </c>
      <c r="AC29" s="137">
        <v>0</v>
      </c>
      <c r="AD29" s="125">
        <v>0</v>
      </c>
      <c r="AE29" s="137">
        <v>0</v>
      </c>
      <c r="AF29" s="125">
        <v>0</v>
      </c>
      <c r="AG29" s="137">
        <v>0</v>
      </c>
      <c r="AH29" s="125">
        <v>0</v>
      </c>
      <c r="AI29" s="137">
        <v>0</v>
      </c>
      <c r="AJ29" s="125">
        <v>0</v>
      </c>
      <c r="AK29" s="137">
        <v>0</v>
      </c>
      <c r="AL29" s="184">
        <v>0</v>
      </c>
      <c r="AM29" s="231">
        <v>0</v>
      </c>
      <c r="AN29" s="286">
        <v>0</v>
      </c>
      <c r="AO29" s="165">
        <v>0</v>
      </c>
      <c r="AP29" s="138">
        <v>0</v>
      </c>
      <c r="AQ29" s="138">
        <v>0</v>
      </c>
      <c r="AR29" s="138">
        <v>0</v>
      </c>
      <c r="AS29" s="1346"/>
      <c r="AT29" s="138">
        <v>0</v>
      </c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59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>
        <v>0</v>
      </c>
      <c r="G30" s="193">
        <v>0</v>
      </c>
      <c r="H30" s="153">
        <v>0</v>
      </c>
      <c r="I30" s="193">
        <v>0</v>
      </c>
      <c r="J30" s="153">
        <v>0</v>
      </c>
      <c r="K30" s="154">
        <v>0</v>
      </c>
      <c r="L30" s="153">
        <v>0</v>
      </c>
      <c r="M30" s="154">
        <v>0</v>
      </c>
      <c r="N30" s="153">
        <v>0</v>
      </c>
      <c r="O30" s="154">
        <v>0</v>
      </c>
      <c r="P30" s="153">
        <v>0</v>
      </c>
      <c r="Q30" s="154">
        <v>0</v>
      </c>
      <c r="R30" s="153">
        <v>0</v>
      </c>
      <c r="S30" s="154">
        <v>0</v>
      </c>
      <c r="T30" s="153">
        <v>0</v>
      </c>
      <c r="U30" s="154">
        <v>0</v>
      </c>
      <c r="V30" s="153">
        <v>0</v>
      </c>
      <c r="W30" s="154">
        <v>0</v>
      </c>
      <c r="X30" s="153">
        <v>0</v>
      </c>
      <c r="Y30" s="154">
        <v>0</v>
      </c>
      <c r="Z30" s="153">
        <v>0</v>
      </c>
      <c r="AA30" s="154">
        <v>0</v>
      </c>
      <c r="AB30" s="153">
        <v>0</v>
      </c>
      <c r="AC30" s="154">
        <v>0</v>
      </c>
      <c r="AD30" s="153">
        <v>0</v>
      </c>
      <c r="AE30" s="154">
        <v>0</v>
      </c>
      <c r="AF30" s="153">
        <v>0</v>
      </c>
      <c r="AG30" s="154">
        <v>0</v>
      </c>
      <c r="AH30" s="153">
        <v>0</v>
      </c>
      <c r="AI30" s="154">
        <v>0</v>
      </c>
      <c r="AJ30" s="153">
        <v>0</v>
      </c>
      <c r="AK30" s="154">
        <v>0</v>
      </c>
      <c r="AL30" s="189">
        <v>0</v>
      </c>
      <c r="AM30" s="321">
        <v>0</v>
      </c>
      <c r="AN30" s="286">
        <v>0</v>
      </c>
      <c r="AO30" s="193">
        <v>0</v>
      </c>
      <c r="AP30" s="138">
        <v>0</v>
      </c>
      <c r="AQ30" s="138">
        <v>0</v>
      </c>
      <c r="AR30" s="138">
        <v>0</v>
      </c>
      <c r="AS30" s="1346"/>
      <c r="AT30" s="138">
        <v>0</v>
      </c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59"/>
      <c r="B31" s="151" t="s">
        <v>115</v>
      </c>
      <c r="C31" s="472">
        <f t="shared" si="0"/>
        <v>1</v>
      </c>
      <c r="D31" s="473">
        <f t="shared" si="1"/>
        <v>0</v>
      </c>
      <c r="E31" s="1436">
        <f t="shared" si="2"/>
        <v>1</v>
      </c>
      <c r="F31" s="153">
        <v>0</v>
      </c>
      <c r="G31" s="193">
        <v>0</v>
      </c>
      <c r="H31" s="153">
        <v>0</v>
      </c>
      <c r="I31" s="193">
        <v>0</v>
      </c>
      <c r="J31" s="153">
        <v>0</v>
      </c>
      <c r="K31" s="154">
        <v>0</v>
      </c>
      <c r="L31" s="153">
        <v>0</v>
      </c>
      <c r="M31" s="154">
        <v>0</v>
      </c>
      <c r="N31" s="153">
        <v>0</v>
      </c>
      <c r="O31" s="154">
        <v>0</v>
      </c>
      <c r="P31" s="153">
        <v>0</v>
      </c>
      <c r="Q31" s="154">
        <v>0</v>
      </c>
      <c r="R31" s="153">
        <v>0</v>
      </c>
      <c r="S31" s="154">
        <v>0</v>
      </c>
      <c r="T31" s="153">
        <v>0</v>
      </c>
      <c r="U31" s="154">
        <v>0</v>
      </c>
      <c r="V31" s="153">
        <v>0</v>
      </c>
      <c r="W31" s="154">
        <v>0</v>
      </c>
      <c r="X31" s="153">
        <v>0</v>
      </c>
      <c r="Y31" s="154">
        <v>0</v>
      </c>
      <c r="Z31" s="153">
        <v>0</v>
      </c>
      <c r="AA31" s="154">
        <v>0</v>
      </c>
      <c r="AB31" s="153">
        <v>0</v>
      </c>
      <c r="AC31" s="154">
        <v>0</v>
      </c>
      <c r="AD31" s="153">
        <v>0</v>
      </c>
      <c r="AE31" s="154">
        <v>0</v>
      </c>
      <c r="AF31" s="153">
        <v>0</v>
      </c>
      <c r="AG31" s="154">
        <v>0</v>
      </c>
      <c r="AH31" s="153">
        <v>0</v>
      </c>
      <c r="AI31" s="154">
        <v>0</v>
      </c>
      <c r="AJ31" s="153">
        <v>0</v>
      </c>
      <c r="AK31" s="154">
        <v>0</v>
      </c>
      <c r="AL31" s="189">
        <v>0</v>
      </c>
      <c r="AM31" s="321">
        <v>1</v>
      </c>
      <c r="AN31" s="286">
        <v>0</v>
      </c>
      <c r="AO31" s="193">
        <v>0</v>
      </c>
      <c r="AP31" s="138">
        <v>0</v>
      </c>
      <c r="AQ31" s="138">
        <v>0</v>
      </c>
      <c r="AR31" s="138">
        <v>0</v>
      </c>
      <c r="AS31" s="1346"/>
      <c r="AT31" s="138">
        <v>0</v>
      </c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59"/>
      <c r="B32" s="3151" t="s">
        <v>68</v>
      </c>
      <c r="C32" s="952">
        <f t="shared" si="0"/>
        <v>2</v>
      </c>
      <c r="D32" s="951">
        <f t="shared" si="1"/>
        <v>0</v>
      </c>
      <c r="E32" s="1447">
        <f t="shared" si="2"/>
        <v>2</v>
      </c>
      <c r="F32" s="153">
        <v>0</v>
      </c>
      <c r="G32" s="193">
        <v>0</v>
      </c>
      <c r="H32" s="153">
        <v>0</v>
      </c>
      <c r="I32" s="193">
        <v>0</v>
      </c>
      <c r="J32" s="153">
        <v>0</v>
      </c>
      <c r="K32" s="154">
        <v>0</v>
      </c>
      <c r="L32" s="153">
        <v>0</v>
      </c>
      <c r="M32" s="154">
        <v>0</v>
      </c>
      <c r="N32" s="153">
        <v>0</v>
      </c>
      <c r="O32" s="154">
        <v>0</v>
      </c>
      <c r="P32" s="153">
        <v>0</v>
      </c>
      <c r="Q32" s="154">
        <v>0</v>
      </c>
      <c r="R32" s="153">
        <v>0</v>
      </c>
      <c r="S32" s="154">
        <v>0</v>
      </c>
      <c r="T32" s="153">
        <v>0</v>
      </c>
      <c r="U32" s="154">
        <v>0</v>
      </c>
      <c r="V32" s="153">
        <v>0</v>
      </c>
      <c r="W32" s="154">
        <v>0</v>
      </c>
      <c r="X32" s="153">
        <v>0</v>
      </c>
      <c r="Y32" s="154">
        <v>0</v>
      </c>
      <c r="Z32" s="153">
        <v>0</v>
      </c>
      <c r="AA32" s="154">
        <v>0</v>
      </c>
      <c r="AB32" s="153">
        <v>0</v>
      </c>
      <c r="AC32" s="154">
        <v>0</v>
      </c>
      <c r="AD32" s="153">
        <v>0</v>
      </c>
      <c r="AE32" s="154">
        <v>0</v>
      </c>
      <c r="AF32" s="153">
        <v>0</v>
      </c>
      <c r="AG32" s="154">
        <v>0</v>
      </c>
      <c r="AH32" s="153">
        <v>0</v>
      </c>
      <c r="AI32" s="154">
        <v>0</v>
      </c>
      <c r="AJ32" s="153">
        <v>0</v>
      </c>
      <c r="AK32" s="154">
        <v>2</v>
      </c>
      <c r="AL32" s="189">
        <v>0</v>
      </c>
      <c r="AM32" s="321">
        <v>0</v>
      </c>
      <c r="AN32" s="286">
        <v>0</v>
      </c>
      <c r="AO32" s="193">
        <v>0</v>
      </c>
      <c r="AP32" s="138">
        <v>0</v>
      </c>
      <c r="AQ32" s="138">
        <v>1</v>
      </c>
      <c r="AR32" s="138">
        <v>0</v>
      </c>
      <c r="AS32" s="1346"/>
      <c r="AT32" s="138">
        <v>0</v>
      </c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59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>
        <v>0</v>
      </c>
      <c r="G33" s="193">
        <v>0</v>
      </c>
      <c r="H33" s="153">
        <v>0</v>
      </c>
      <c r="I33" s="193">
        <v>0</v>
      </c>
      <c r="J33" s="153">
        <v>0</v>
      </c>
      <c r="K33" s="154">
        <v>0</v>
      </c>
      <c r="L33" s="153">
        <v>0</v>
      </c>
      <c r="M33" s="154">
        <v>0</v>
      </c>
      <c r="N33" s="153">
        <v>0</v>
      </c>
      <c r="O33" s="154">
        <v>0</v>
      </c>
      <c r="P33" s="153">
        <v>0</v>
      </c>
      <c r="Q33" s="154">
        <v>0</v>
      </c>
      <c r="R33" s="153">
        <v>0</v>
      </c>
      <c r="S33" s="154">
        <v>0</v>
      </c>
      <c r="T33" s="153">
        <v>0</v>
      </c>
      <c r="U33" s="154">
        <v>0</v>
      </c>
      <c r="V33" s="153">
        <v>0</v>
      </c>
      <c r="W33" s="154">
        <v>0</v>
      </c>
      <c r="X33" s="153">
        <v>0</v>
      </c>
      <c r="Y33" s="154">
        <v>0</v>
      </c>
      <c r="Z33" s="153">
        <v>0</v>
      </c>
      <c r="AA33" s="154">
        <v>0</v>
      </c>
      <c r="AB33" s="153">
        <v>0</v>
      </c>
      <c r="AC33" s="154">
        <v>0</v>
      </c>
      <c r="AD33" s="153">
        <v>0</v>
      </c>
      <c r="AE33" s="154">
        <v>0</v>
      </c>
      <c r="AF33" s="153">
        <v>0</v>
      </c>
      <c r="AG33" s="154">
        <v>0</v>
      </c>
      <c r="AH33" s="153">
        <v>0</v>
      </c>
      <c r="AI33" s="154">
        <v>0</v>
      </c>
      <c r="AJ33" s="153">
        <v>0</v>
      </c>
      <c r="AK33" s="154">
        <v>0</v>
      </c>
      <c r="AL33" s="189">
        <v>0</v>
      </c>
      <c r="AM33" s="321">
        <v>0</v>
      </c>
      <c r="AN33" s="286">
        <v>0</v>
      </c>
      <c r="AO33" s="193">
        <v>0</v>
      </c>
      <c r="AP33" s="138">
        <v>0</v>
      </c>
      <c r="AQ33" s="138">
        <v>0</v>
      </c>
      <c r="AR33" s="138">
        <v>0</v>
      </c>
      <c r="AS33" s="1346"/>
      <c r="AT33" s="138">
        <v>0</v>
      </c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59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>
        <v>0</v>
      </c>
      <c r="G34" s="193">
        <v>0</v>
      </c>
      <c r="H34" s="153">
        <v>0</v>
      </c>
      <c r="I34" s="193">
        <v>0</v>
      </c>
      <c r="J34" s="153">
        <v>0</v>
      </c>
      <c r="K34" s="154">
        <v>0</v>
      </c>
      <c r="L34" s="153">
        <v>0</v>
      </c>
      <c r="M34" s="154">
        <v>0</v>
      </c>
      <c r="N34" s="153">
        <v>0</v>
      </c>
      <c r="O34" s="154">
        <v>0</v>
      </c>
      <c r="P34" s="153">
        <v>0</v>
      </c>
      <c r="Q34" s="154">
        <v>0</v>
      </c>
      <c r="R34" s="153">
        <v>0</v>
      </c>
      <c r="S34" s="154">
        <v>0</v>
      </c>
      <c r="T34" s="153">
        <v>0</v>
      </c>
      <c r="U34" s="154">
        <v>0</v>
      </c>
      <c r="V34" s="153">
        <v>0</v>
      </c>
      <c r="W34" s="154">
        <v>0</v>
      </c>
      <c r="X34" s="153">
        <v>0</v>
      </c>
      <c r="Y34" s="154">
        <v>0</v>
      </c>
      <c r="Z34" s="153">
        <v>0</v>
      </c>
      <c r="AA34" s="154">
        <v>0</v>
      </c>
      <c r="AB34" s="153">
        <v>0</v>
      </c>
      <c r="AC34" s="154">
        <v>0</v>
      </c>
      <c r="AD34" s="153">
        <v>0</v>
      </c>
      <c r="AE34" s="154">
        <v>0</v>
      </c>
      <c r="AF34" s="153">
        <v>0</v>
      </c>
      <c r="AG34" s="154">
        <v>0</v>
      </c>
      <c r="AH34" s="153">
        <v>0</v>
      </c>
      <c r="AI34" s="154">
        <v>0</v>
      </c>
      <c r="AJ34" s="153">
        <v>0</v>
      </c>
      <c r="AK34" s="154">
        <v>0</v>
      </c>
      <c r="AL34" s="189">
        <v>0</v>
      </c>
      <c r="AM34" s="321">
        <v>0</v>
      </c>
      <c r="AN34" s="286">
        <v>0</v>
      </c>
      <c r="AO34" s="193">
        <v>0</v>
      </c>
      <c r="AP34" s="138">
        <v>0</v>
      </c>
      <c r="AQ34" s="138">
        <v>0</v>
      </c>
      <c r="AR34" s="138">
        <v>0</v>
      </c>
      <c r="AS34" s="1346"/>
      <c r="AT34" s="138">
        <v>0</v>
      </c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91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>
        <v>0</v>
      </c>
      <c r="G35" s="142">
        <v>0</v>
      </c>
      <c r="H35" s="140">
        <v>0</v>
      </c>
      <c r="I35" s="142">
        <v>0</v>
      </c>
      <c r="J35" s="140">
        <v>0</v>
      </c>
      <c r="K35" s="116">
        <v>0</v>
      </c>
      <c r="L35" s="140">
        <v>0</v>
      </c>
      <c r="M35" s="116">
        <v>0</v>
      </c>
      <c r="N35" s="140">
        <v>0</v>
      </c>
      <c r="O35" s="116">
        <v>0</v>
      </c>
      <c r="P35" s="140">
        <v>0</v>
      </c>
      <c r="Q35" s="116">
        <v>0</v>
      </c>
      <c r="R35" s="140">
        <v>0</v>
      </c>
      <c r="S35" s="116">
        <v>0</v>
      </c>
      <c r="T35" s="140">
        <v>0</v>
      </c>
      <c r="U35" s="116">
        <v>0</v>
      </c>
      <c r="V35" s="140">
        <v>0</v>
      </c>
      <c r="W35" s="116">
        <v>0</v>
      </c>
      <c r="X35" s="140">
        <v>0</v>
      </c>
      <c r="Y35" s="116">
        <v>0</v>
      </c>
      <c r="Z35" s="140">
        <v>0</v>
      </c>
      <c r="AA35" s="116">
        <v>0</v>
      </c>
      <c r="AB35" s="140">
        <v>0</v>
      </c>
      <c r="AC35" s="116">
        <v>0</v>
      </c>
      <c r="AD35" s="140">
        <v>0</v>
      </c>
      <c r="AE35" s="116">
        <v>0</v>
      </c>
      <c r="AF35" s="140">
        <v>0</v>
      </c>
      <c r="AG35" s="116">
        <v>0</v>
      </c>
      <c r="AH35" s="140">
        <v>0</v>
      </c>
      <c r="AI35" s="116">
        <v>0</v>
      </c>
      <c r="AJ35" s="140">
        <v>0</v>
      </c>
      <c r="AK35" s="116">
        <v>0</v>
      </c>
      <c r="AL35" s="186">
        <v>0</v>
      </c>
      <c r="AM35" s="232">
        <v>0</v>
      </c>
      <c r="AN35" s="1438">
        <v>0</v>
      </c>
      <c r="AO35" s="142">
        <v>0</v>
      </c>
      <c r="AP35" s="98">
        <v>0</v>
      </c>
      <c r="AQ35" s="98">
        <v>0</v>
      </c>
      <c r="AR35" s="98">
        <v>0</v>
      </c>
      <c r="AS35" s="1449"/>
      <c r="AT35" s="98">
        <v>0</v>
      </c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50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>
        <v>0</v>
      </c>
      <c r="I36" s="830">
        <v>0</v>
      </c>
      <c r="J36" s="832">
        <v>0</v>
      </c>
      <c r="K36" s="1410">
        <v>0</v>
      </c>
      <c r="L36" s="832">
        <v>0</v>
      </c>
      <c r="M36" s="1410">
        <v>0</v>
      </c>
      <c r="N36" s="832">
        <v>0</v>
      </c>
      <c r="O36" s="1410">
        <v>0</v>
      </c>
      <c r="P36" s="832">
        <v>0</v>
      </c>
      <c r="Q36" s="1410">
        <v>0</v>
      </c>
      <c r="R36" s="832">
        <v>0</v>
      </c>
      <c r="S36" s="1410">
        <v>0</v>
      </c>
      <c r="T36" s="832">
        <v>0</v>
      </c>
      <c r="U36" s="1410">
        <v>0</v>
      </c>
      <c r="V36" s="832">
        <v>0</v>
      </c>
      <c r="W36" s="1410">
        <v>0</v>
      </c>
      <c r="X36" s="832">
        <v>0</v>
      </c>
      <c r="Y36" s="1410">
        <v>0</v>
      </c>
      <c r="Z36" s="832">
        <v>0</v>
      </c>
      <c r="AA36" s="1410">
        <v>0</v>
      </c>
      <c r="AB36" s="832">
        <v>0</v>
      </c>
      <c r="AC36" s="1410">
        <v>0</v>
      </c>
      <c r="AD36" s="832">
        <v>0</v>
      </c>
      <c r="AE36" s="1410">
        <v>0</v>
      </c>
      <c r="AF36" s="832">
        <v>0</v>
      </c>
      <c r="AG36" s="1410">
        <v>0</v>
      </c>
      <c r="AH36" s="832">
        <v>0</v>
      </c>
      <c r="AI36" s="1410">
        <v>0</v>
      </c>
      <c r="AJ36" s="832">
        <v>0</v>
      </c>
      <c r="AK36" s="1410">
        <v>0</v>
      </c>
      <c r="AL36" s="1411">
        <v>0</v>
      </c>
      <c r="AM36" s="1408">
        <v>0</v>
      </c>
      <c r="AN36" s="287">
        <v>0</v>
      </c>
      <c r="AO36" s="830">
        <v>0</v>
      </c>
      <c r="AP36" s="1294">
        <v>0</v>
      </c>
      <c r="AQ36" s="1294">
        <v>0</v>
      </c>
      <c r="AR36" s="1294">
        <v>0</v>
      </c>
      <c r="AS36" s="1450"/>
      <c r="AT36" s="104">
        <v>0</v>
      </c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59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>
        <v>0</v>
      </c>
      <c r="I37" s="165">
        <v>0</v>
      </c>
      <c r="J37" s="125">
        <v>0</v>
      </c>
      <c r="K37" s="137">
        <v>0</v>
      </c>
      <c r="L37" s="125">
        <v>0</v>
      </c>
      <c r="M37" s="137">
        <v>0</v>
      </c>
      <c r="N37" s="125">
        <v>0</v>
      </c>
      <c r="O37" s="137">
        <v>0</v>
      </c>
      <c r="P37" s="125">
        <v>0</v>
      </c>
      <c r="Q37" s="137">
        <v>0</v>
      </c>
      <c r="R37" s="125">
        <v>0</v>
      </c>
      <c r="S37" s="137">
        <v>0</v>
      </c>
      <c r="T37" s="125">
        <v>0</v>
      </c>
      <c r="U37" s="137">
        <v>0</v>
      </c>
      <c r="V37" s="125">
        <v>0</v>
      </c>
      <c r="W37" s="137">
        <v>0</v>
      </c>
      <c r="X37" s="125">
        <v>0</v>
      </c>
      <c r="Y37" s="137">
        <v>0</v>
      </c>
      <c r="Z37" s="125">
        <v>0</v>
      </c>
      <c r="AA37" s="137">
        <v>0</v>
      </c>
      <c r="AB37" s="125">
        <v>0</v>
      </c>
      <c r="AC37" s="137">
        <v>0</v>
      </c>
      <c r="AD37" s="125">
        <v>0</v>
      </c>
      <c r="AE37" s="137">
        <v>0</v>
      </c>
      <c r="AF37" s="125">
        <v>0</v>
      </c>
      <c r="AG37" s="137">
        <v>0</v>
      </c>
      <c r="AH37" s="125">
        <v>0</v>
      </c>
      <c r="AI37" s="137">
        <v>0</v>
      </c>
      <c r="AJ37" s="125">
        <v>0</v>
      </c>
      <c r="AK37" s="137">
        <v>0</v>
      </c>
      <c r="AL37" s="184">
        <v>0</v>
      </c>
      <c r="AM37" s="231">
        <v>0</v>
      </c>
      <c r="AN37" s="286">
        <v>0</v>
      </c>
      <c r="AO37" s="165">
        <v>0</v>
      </c>
      <c r="AP37" s="138">
        <v>0</v>
      </c>
      <c r="AQ37" s="138">
        <v>0</v>
      </c>
      <c r="AR37" s="138">
        <v>0</v>
      </c>
      <c r="AS37" s="1346"/>
      <c r="AT37" s="138">
        <v>0</v>
      </c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59"/>
      <c r="B38" s="151" t="s">
        <v>23</v>
      </c>
      <c r="C38" s="472">
        <f t="shared" si="0"/>
        <v>1</v>
      </c>
      <c r="D38" s="473">
        <f t="shared" si="1"/>
        <v>0</v>
      </c>
      <c r="E38" s="1436">
        <f t="shared" si="2"/>
        <v>1</v>
      </c>
      <c r="F38" s="106"/>
      <c r="G38" s="200"/>
      <c r="H38" s="125">
        <v>0</v>
      </c>
      <c r="I38" s="165">
        <v>0</v>
      </c>
      <c r="J38" s="125">
        <v>0</v>
      </c>
      <c r="K38" s="137">
        <v>0</v>
      </c>
      <c r="L38" s="125">
        <v>0</v>
      </c>
      <c r="M38" s="137">
        <v>0</v>
      </c>
      <c r="N38" s="125">
        <v>0</v>
      </c>
      <c r="O38" s="137">
        <v>0</v>
      </c>
      <c r="P38" s="125">
        <v>0</v>
      </c>
      <c r="Q38" s="137">
        <v>1</v>
      </c>
      <c r="R38" s="125">
        <v>0</v>
      </c>
      <c r="S38" s="137">
        <v>0</v>
      </c>
      <c r="T38" s="125">
        <v>0</v>
      </c>
      <c r="U38" s="137">
        <v>0</v>
      </c>
      <c r="V38" s="125">
        <v>0</v>
      </c>
      <c r="W38" s="137">
        <v>0</v>
      </c>
      <c r="X38" s="125">
        <v>0</v>
      </c>
      <c r="Y38" s="137">
        <v>0</v>
      </c>
      <c r="Z38" s="125">
        <v>0</v>
      </c>
      <c r="AA38" s="137">
        <v>0</v>
      </c>
      <c r="AB38" s="125">
        <v>0</v>
      </c>
      <c r="AC38" s="137">
        <v>0</v>
      </c>
      <c r="AD38" s="125">
        <v>0</v>
      </c>
      <c r="AE38" s="137">
        <v>0</v>
      </c>
      <c r="AF38" s="125">
        <v>0</v>
      </c>
      <c r="AG38" s="137">
        <v>0</v>
      </c>
      <c r="AH38" s="125">
        <v>0</v>
      </c>
      <c r="AI38" s="137">
        <v>0</v>
      </c>
      <c r="AJ38" s="125">
        <v>0</v>
      </c>
      <c r="AK38" s="137">
        <v>0</v>
      </c>
      <c r="AL38" s="184">
        <v>0</v>
      </c>
      <c r="AM38" s="231">
        <v>0</v>
      </c>
      <c r="AN38" s="286">
        <v>0</v>
      </c>
      <c r="AO38" s="165">
        <v>0</v>
      </c>
      <c r="AP38" s="138">
        <v>0</v>
      </c>
      <c r="AQ38" s="138">
        <v>0</v>
      </c>
      <c r="AR38" s="138">
        <v>0</v>
      </c>
      <c r="AS38" s="1346"/>
      <c r="AT38" s="138">
        <v>0</v>
      </c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59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>
        <v>0</v>
      </c>
      <c r="I39" s="165">
        <v>0</v>
      </c>
      <c r="J39" s="125">
        <v>0</v>
      </c>
      <c r="K39" s="137">
        <v>0</v>
      </c>
      <c r="L39" s="125">
        <v>0</v>
      </c>
      <c r="M39" s="137">
        <v>0</v>
      </c>
      <c r="N39" s="125">
        <v>0</v>
      </c>
      <c r="O39" s="137">
        <v>0</v>
      </c>
      <c r="P39" s="125">
        <v>0</v>
      </c>
      <c r="Q39" s="137">
        <v>0</v>
      </c>
      <c r="R39" s="125">
        <v>0</v>
      </c>
      <c r="S39" s="137">
        <v>0</v>
      </c>
      <c r="T39" s="125">
        <v>0</v>
      </c>
      <c r="U39" s="137">
        <v>0</v>
      </c>
      <c r="V39" s="125">
        <v>0</v>
      </c>
      <c r="W39" s="137">
        <v>0</v>
      </c>
      <c r="X39" s="125">
        <v>0</v>
      </c>
      <c r="Y39" s="137">
        <v>0</v>
      </c>
      <c r="Z39" s="125">
        <v>0</v>
      </c>
      <c r="AA39" s="137">
        <v>0</v>
      </c>
      <c r="AB39" s="125">
        <v>0</v>
      </c>
      <c r="AC39" s="137">
        <v>0</v>
      </c>
      <c r="AD39" s="125">
        <v>0</v>
      </c>
      <c r="AE39" s="137">
        <v>0</v>
      </c>
      <c r="AF39" s="125">
        <v>0</v>
      </c>
      <c r="AG39" s="137">
        <v>0</v>
      </c>
      <c r="AH39" s="125">
        <v>0</v>
      </c>
      <c r="AI39" s="137">
        <v>0</v>
      </c>
      <c r="AJ39" s="125">
        <v>0</v>
      </c>
      <c r="AK39" s="137">
        <v>0</v>
      </c>
      <c r="AL39" s="184">
        <v>0</v>
      </c>
      <c r="AM39" s="231">
        <v>0</v>
      </c>
      <c r="AN39" s="286">
        <v>0</v>
      </c>
      <c r="AO39" s="165">
        <v>0</v>
      </c>
      <c r="AP39" s="138">
        <v>0</v>
      </c>
      <c r="AQ39" s="138">
        <v>0</v>
      </c>
      <c r="AR39" s="138">
        <v>0</v>
      </c>
      <c r="AS39" s="1346"/>
      <c r="AT39" s="138">
        <v>0</v>
      </c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59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>
        <v>0</v>
      </c>
      <c r="I40" s="165">
        <v>0</v>
      </c>
      <c r="J40" s="125">
        <v>0</v>
      </c>
      <c r="K40" s="137">
        <v>0</v>
      </c>
      <c r="L40" s="125">
        <v>0</v>
      </c>
      <c r="M40" s="137">
        <v>0</v>
      </c>
      <c r="N40" s="125">
        <v>0</v>
      </c>
      <c r="O40" s="137">
        <v>0</v>
      </c>
      <c r="P40" s="125">
        <v>0</v>
      </c>
      <c r="Q40" s="137">
        <v>0</v>
      </c>
      <c r="R40" s="125">
        <v>0</v>
      </c>
      <c r="S40" s="137">
        <v>0</v>
      </c>
      <c r="T40" s="125">
        <v>0</v>
      </c>
      <c r="U40" s="137">
        <v>0</v>
      </c>
      <c r="V40" s="125">
        <v>0</v>
      </c>
      <c r="W40" s="137">
        <v>0</v>
      </c>
      <c r="X40" s="125">
        <v>0</v>
      </c>
      <c r="Y40" s="137">
        <v>0</v>
      </c>
      <c r="Z40" s="125">
        <v>0</v>
      </c>
      <c r="AA40" s="137">
        <v>0</v>
      </c>
      <c r="AB40" s="125">
        <v>0</v>
      </c>
      <c r="AC40" s="137">
        <v>0</v>
      </c>
      <c r="AD40" s="125">
        <v>0</v>
      </c>
      <c r="AE40" s="137">
        <v>0</v>
      </c>
      <c r="AF40" s="125">
        <v>0</v>
      </c>
      <c r="AG40" s="137">
        <v>0</v>
      </c>
      <c r="AH40" s="125">
        <v>0</v>
      </c>
      <c r="AI40" s="137">
        <v>0</v>
      </c>
      <c r="AJ40" s="125">
        <v>0</v>
      </c>
      <c r="AK40" s="137">
        <v>0</v>
      </c>
      <c r="AL40" s="184">
        <v>0</v>
      </c>
      <c r="AM40" s="231">
        <v>0</v>
      </c>
      <c r="AN40" s="286">
        <v>0</v>
      </c>
      <c r="AO40" s="165">
        <v>0</v>
      </c>
      <c r="AP40" s="138">
        <v>0</v>
      </c>
      <c r="AQ40" s="138">
        <v>0</v>
      </c>
      <c r="AR40" s="138">
        <v>0</v>
      </c>
      <c r="AS40" s="1346"/>
      <c r="AT40" s="138">
        <v>0</v>
      </c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59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>
        <v>0</v>
      </c>
      <c r="I41" s="165">
        <v>0</v>
      </c>
      <c r="J41" s="125">
        <v>0</v>
      </c>
      <c r="K41" s="137">
        <v>0</v>
      </c>
      <c r="L41" s="125">
        <v>0</v>
      </c>
      <c r="M41" s="137">
        <v>0</v>
      </c>
      <c r="N41" s="125">
        <v>0</v>
      </c>
      <c r="O41" s="137">
        <v>0</v>
      </c>
      <c r="P41" s="125">
        <v>0</v>
      </c>
      <c r="Q41" s="137">
        <v>0</v>
      </c>
      <c r="R41" s="125">
        <v>0</v>
      </c>
      <c r="S41" s="137">
        <v>0</v>
      </c>
      <c r="T41" s="125">
        <v>0</v>
      </c>
      <c r="U41" s="137">
        <v>0</v>
      </c>
      <c r="V41" s="125">
        <v>0</v>
      </c>
      <c r="W41" s="137">
        <v>0</v>
      </c>
      <c r="X41" s="125">
        <v>0</v>
      </c>
      <c r="Y41" s="137">
        <v>0</v>
      </c>
      <c r="Z41" s="125">
        <v>0</v>
      </c>
      <c r="AA41" s="137">
        <v>0</v>
      </c>
      <c r="AB41" s="125">
        <v>0</v>
      </c>
      <c r="AC41" s="137">
        <v>0</v>
      </c>
      <c r="AD41" s="125">
        <v>0</v>
      </c>
      <c r="AE41" s="137">
        <v>0</v>
      </c>
      <c r="AF41" s="125">
        <v>0</v>
      </c>
      <c r="AG41" s="137">
        <v>0</v>
      </c>
      <c r="AH41" s="125">
        <v>0</v>
      </c>
      <c r="AI41" s="137">
        <v>0</v>
      </c>
      <c r="AJ41" s="125">
        <v>0</v>
      </c>
      <c r="AK41" s="137">
        <v>0</v>
      </c>
      <c r="AL41" s="184">
        <v>0</v>
      </c>
      <c r="AM41" s="231">
        <v>0</v>
      </c>
      <c r="AN41" s="286">
        <v>0</v>
      </c>
      <c r="AO41" s="165">
        <v>0</v>
      </c>
      <c r="AP41" s="138">
        <v>0</v>
      </c>
      <c r="AQ41" s="138">
        <v>0</v>
      </c>
      <c r="AR41" s="138">
        <v>0</v>
      </c>
      <c r="AS41" s="1346"/>
      <c r="AT41" s="138">
        <v>0</v>
      </c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59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>
        <v>0</v>
      </c>
      <c r="I42" s="165">
        <v>0</v>
      </c>
      <c r="J42" s="125">
        <v>0</v>
      </c>
      <c r="K42" s="137">
        <v>0</v>
      </c>
      <c r="L42" s="125">
        <v>0</v>
      </c>
      <c r="M42" s="137">
        <v>0</v>
      </c>
      <c r="N42" s="125">
        <v>0</v>
      </c>
      <c r="O42" s="137">
        <v>0</v>
      </c>
      <c r="P42" s="125">
        <v>0</v>
      </c>
      <c r="Q42" s="137">
        <v>0</v>
      </c>
      <c r="R42" s="125">
        <v>0</v>
      </c>
      <c r="S42" s="137">
        <v>0</v>
      </c>
      <c r="T42" s="125">
        <v>0</v>
      </c>
      <c r="U42" s="137">
        <v>0</v>
      </c>
      <c r="V42" s="125">
        <v>0</v>
      </c>
      <c r="W42" s="137">
        <v>0</v>
      </c>
      <c r="X42" s="125">
        <v>0</v>
      </c>
      <c r="Y42" s="137">
        <v>0</v>
      </c>
      <c r="Z42" s="125">
        <v>0</v>
      </c>
      <c r="AA42" s="137">
        <v>0</v>
      </c>
      <c r="AB42" s="125">
        <v>0</v>
      </c>
      <c r="AC42" s="137">
        <v>0</v>
      </c>
      <c r="AD42" s="125">
        <v>0</v>
      </c>
      <c r="AE42" s="137">
        <v>0</v>
      </c>
      <c r="AF42" s="125">
        <v>0</v>
      </c>
      <c r="AG42" s="137">
        <v>0</v>
      </c>
      <c r="AH42" s="125">
        <v>0</v>
      </c>
      <c r="AI42" s="137">
        <v>0</v>
      </c>
      <c r="AJ42" s="125">
        <v>0</v>
      </c>
      <c r="AK42" s="137">
        <v>0</v>
      </c>
      <c r="AL42" s="184">
        <v>0</v>
      </c>
      <c r="AM42" s="231">
        <v>0</v>
      </c>
      <c r="AN42" s="286">
        <v>0</v>
      </c>
      <c r="AO42" s="165">
        <v>0</v>
      </c>
      <c r="AP42" s="138">
        <v>0</v>
      </c>
      <c r="AQ42" s="138">
        <v>0</v>
      </c>
      <c r="AR42" s="138">
        <v>0</v>
      </c>
      <c r="AS42" s="1346"/>
      <c r="AT42" s="138">
        <v>0</v>
      </c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59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>
        <v>0</v>
      </c>
      <c r="I43" s="193">
        <v>0</v>
      </c>
      <c r="J43" s="153">
        <v>0</v>
      </c>
      <c r="K43" s="154">
        <v>0</v>
      </c>
      <c r="L43" s="153">
        <v>0</v>
      </c>
      <c r="M43" s="154">
        <v>0</v>
      </c>
      <c r="N43" s="153">
        <v>0</v>
      </c>
      <c r="O43" s="154">
        <v>0</v>
      </c>
      <c r="P43" s="153">
        <v>0</v>
      </c>
      <c r="Q43" s="154">
        <v>0</v>
      </c>
      <c r="R43" s="153">
        <v>0</v>
      </c>
      <c r="S43" s="154">
        <v>0</v>
      </c>
      <c r="T43" s="153">
        <v>0</v>
      </c>
      <c r="U43" s="154">
        <v>0</v>
      </c>
      <c r="V43" s="153">
        <v>0</v>
      </c>
      <c r="W43" s="154">
        <v>0</v>
      </c>
      <c r="X43" s="153">
        <v>0</v>
      </c>
      <c r="Y43" s="154">
        <v>0</v>
      </c>
      <c r="Z43" s="153">
        <v>0</v>
      </c>
      <c r="AA43" s="154">
        <v>0</v>
      </c>
      <c r="AB43" s="153">
        <v>0</v>
      </c>
      <c r="AC43" s="154">
        <v>0</v>
      </c>
      <c r="AD43" s="153">
        <v>0</v>
      </c>
      <c r="AE43" s="154">
        <v>0</v>
      </c>
      <c r="AF43" s="153">
        <v>0</v>
      </c>
      <c r="AG43" s="154">
        <v>0</v>
      </c>
      <c r="AH43" s="153">
        <v>0</v>
      </c>
      <c r="AI43" s="154">
        <v>0</v>
      </c>
      <c r="AJ43" s="153">
        <v>0</v>
      </c>
      <c r="AK43" s="154">
        <v>0</v>
      </c>
      <c r="AL43" s="189">
        <v>0</v>
      </c>
      <c r="AM43" s="321">
        <v>0</v>
      </c>
      <c r="AN43" s="286">
        <v>0</v>
      </c>
      <c r="AO43" s="193">
        <v>0</v>
      </c>
      <c r="AP43" s="138">
        <v>0</v>
      </c>
      <c r="AQ43" s="138">
        <v>0</v>
      </c>
      <c r="AR43" s="138">
        <v>0</v>
      </c>
      <c r="AS43" s="1346"/>
      <c r="AT43" s="138">
        <v>0</v>
      </c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59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>
        <v>0</v>
      </c>
      <c r="I44" s="165">
        <v>0</v>
      </c>
      <c r="J44" s="125">
        <v>0</v>
      </c>
      <c r="K44" s="137">
        <v>0</v>
      </c>
      <c r="L44" s="125">
        <v>0</v>
      </c>
      <c r="M44" s="137">
        <v>0</v>
      </c>
      <c r="N44" s="125">
        <v>0</v>
      </c>
      <c r="O44" s="137">
        <v>0</v>
      </c>
      <c r="P44" s="125">
        <v>0</v>
      </c>
      <c r="Q44" s="137">
        <v>0</v>
      </c>
      <c r="R44" s="125">
        <v>0</v>
      </c>
      <c r="S44" s="137">
        <v>0</v>
      </c>
      <c r="T44" s="125">
        <v>0</v>
      </c>
      <c r="U44" s="137">
        <v>0</v>
      </c>
      <c r="V44" s="125">
        <v>0</v>
      </c>
      <c r="W44" s="137">
        <v>0</v>
      </c>
      <c r="X44" s="125">
        <v>0</v>
      </c>
      <c r="Y44" s="137">
        <v>0</v>
      </c>
      <c r="Z44" s="125">
        <v>0</v>
      </c>
      <c r="AA44" s="137">
        <v>0</v>
      </c>
      <c r="AB44" s="125">
        <v>0</v>
      </c>
      <c r="AC44" s="137">
        <v>0</v>
      </c>
      <c r="AD44" s="125">
        <v>0</v>
      </c>
      <c r="AE44" s="137">
        <v>0</v>
      </c>
      <c r="AF44" s="125">
        <v>0</v>
      </c>
      <c r="AG44" s="137">
        <v>0</v>
      </c>
      <c r="AH44" s="125">
        <v>0</v>
      </c>
      <c r="AI44" s="137">
        <v>0</v>
      </c>
      <c r="AJ44" s="125">
        <v>0</v>
      </c>
      <c r="AK44" s="137">
        <v>0</v>
      </c>
      <c r="AL44" s="184">
        <v>0</v>
      </c>
      <c r="AM44" s="231">
        <v>0</v>
      </c>
      <c r="AN44" s="286">
        <v>0</v>
      </c>
      <c r="AO44" s="165">
        <v>0</v>
      </c>
      <c r="AP44" s="138">
        <v>0</v>
      </c>
      <c r="AQ44" s="138">
        <v>0</v>
      </c>
      <c r="AR44" s="138">
        <v>0</v>
      </c>
      <c r="AS44" s="1346"/>
      <c r="AT44" s="138">
        <v>0</v>
      </c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59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>
        <v>0</v>
      </c>
      <c r="I45" s="164">
        <v>0</v>
      </c>
      <c r="J45" s="144">
        <v>0</v>
      </c>
      <c r="K45" s="145">
        <v>0</v>
      </c>
      <c r="L45" s="144">
        <v>0</v>
      </c>
      <c r="M45" s="145">
        <v>0</v>
      </c>
      <c r="N45" s="144">
        <v>0</v>
      </c>
      <c r="O45" s="145">
        <v>0</v>
      </c>
      <c r="P45" s="144">
        <v>0</v>
      </c>
      <c r="Q45" s="145">
        <v>0</v>
      </c>
      <c r="R45" s="125">
        <v>0</v>
      </c>
      <c r="S45" s="137">
        <v>0</v>
      </c>
      <c r="T45" s="125">
        <v>0</v>
      </c>
      <c r="U45" s="137">
        <v>0</v>
      </c>
      <c r="V45" s="125">
        <v>0</v>
      </c>
      <c r="W45" s="137">
        <v>0</v>
      </c>
      <c r="X45" s="125">
        <v>0</v>
      </c>
      <c r="Y45" s="137">
        <v>0</v>
      </c>
      <c r="Z45" s="125">
        <v>0</v>
      </c>
      <c r="AA45" s="137">
        <v>0</v>
      </c>
      <c r="AB45" s="125">
        <v>0</v>
      </c>
      <c r="AC45" s="137">
        <v>0</v>
      </c>
      <c r="AD45" s="125">
        <v>0</v>
      </c>
      <c r="AE45" s="137">
        <v>0</v>
      </c>
      <c r="AF45" s="125">
        <v>0</v>
      </c>
      <c r="AG45" s="137">
        <v>0</v>
      </c>
      <c r="AH45" s="125">
        <v>0</v>
      </c>
      <c r="AI45" s="137">
        <v>0</v>
      </c>
      <c r="AJ45" s="125">
        <v>0</v>
      </c>
      <c r="AK45" s="137">
        <v>0</v>
      </c>
      <c r="AL45" s="184">
        <v>0</v>
      </c>
      <c r="AM45" s="231">
        <v>0</v>
      </c>
      <c r="AN45" s="286">
        <v>0</v>
      </c>
      <c r="AO45" s="165">
        <v>0</v>
      </c>
      <c r="AP45" s="138">
        <v>0</v>
      </c>
      <c r="AQ45" s="138">
        <v>0</v>
      </c>
      <c r="AR45" s="138">
        <v>0</v>
      </c>
      <c r="AS45" s="1346"/>
      <c r="AT45" s="138">
        <v>0</v>
      </c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91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>
        <v>0</v>
      </c>
      <c r="I46" s="1444">
        <v>0</v>
      </c>
      <c r="J46" s="1319">
        <v>0</v>
      </c>
      <c r="K46" s="1317">
        <v>0</v>
      </c>
      <c r="L46" s="1319">
        <v>0</v>
      </c>
      <c r="M46" s="1317">
        <v>0</v>
      </c>
      <c r="N46" s="1319">
        <v>0</v>
      </c>
      <c r="O46" s="1317">
        <v>0</v>
      </c>
      <c r="P46" s="1319">
        <v>0</v>
      </c>
      <c r="Q46" s="1317">
        <v>0</v>
      </c>
      <c r="R46" s="1319">
        <v>0</v>
      </c>
      <c r="S46" s="1317">
        <v>0</v>
      </c>
      <c r="T46" s="1319">
        <v>0</v>
      </c>
      <c r="U46" s="1317">
        <v>0</v>
      </c>
      <c r="V46" s="1319">
        <v>0</v>
      </c>
      <c r="W46" s="1317">
        <v>0</v>
      </c>
      <c r="X46" s="1319">
        <v>0</v>
      </c>
      <c r="Y46" s="1317">
        <v>0</v>
      </c>
      <c r="Z46" s="1319">
        <v>0</v>
      </c>
      <c r="AA46" s="1317">
        <v>0</v>
      </c>
      <c r="AB46" s="1319">
        <v>0</v>
      </c>
      <c r="AC46" s="1317">
        <v>0</v>
      </c>
      <c r="AD46" s="1319">
        <v>0</v>
      </c>
      <c r="AE46" s="1317">
        <v>0</v>
      </c>
      <c r="AF46" s="1319">
        <v>0</v>
      </c>
      <c r="AG46" s="1317">
        <v>0</v>
      </c>
      <c r="AH46" s="1319">
        <v>0</v>
      </c>
      <c r="AI46" s="1317">
        <v>0</v>
      </c>
      <c r="AJ46" s="1319">
        <v>0</v>
      </c>
      <c r="AK46" s="1317">
        <v>0</v>
      </c>
      <c r="AL46" s="1445">
        <v>0</v>
      </c>
      <c r="AM46" s="1325">
        <v>0</v>
      </c>
      <c r="AN46" s="1438">
        <v>0</v>
      </c>
      <c r="AO46" s="1444">
        <v>0</v>
      </c>
      <c r="AP46" s="98">
        <v>0</v>
      </c>
      <c r="AQ46" s="98">
        <v>0</v>
      </c>
      <c r="AR46" s="98">
        <v>0</v>
      </c>
      <c r="AS46" s="1449"/>
      <c r="AT46" s="98">
        <v>0</v>
      </c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50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>
        <v>0</v>
      </c>
      <c r="I47" s="830">
        <v>0</v>
      </c>
      <c r="J47" s="832">
        <v>0</v>
      </c>
      <c r="K47" s="1410">
        <v>0</v>
      </c>
      <c r="L47" s="832">
        <v>0</v>
      </c>
      <c r="M47" s="1410">
        <v>0</v>
      </c>
      <c r="N47" s="832">
        <v>0</v>
      </c>
      <c r="O47" s="1410">
        <v>0</v>
      </c>
      <c r="P47" s="832">
        <v>0</v>
      </c>
      <c r="Q47" s="1410">
        <v>0</v>
      </c>
      <c r="R47" s="832">
        <v>0</v>
      </c>
      <c r="S47" s="1410">
        <v>0</v>
      </c>
      <c r="T47" s="832">
        <v>0</v>
      </c>
      <c r="U47" s="1410">
        <v>0</v>
      </c>
      <c r="V47" s="832">
        <v>0</v>
      </c>
      <c r="W47" s="1410">
        <v>0</v>
      </c>
      <c r="X47" s="832">
        <v>0</v>
      </c>
      <c r="Y47" s="1410">
        <v>0</v>
      </c>
      <c r="Z47" s="832">
        <v>0</v>
      </c>
      <c r="AA47" s="1410">
        <v>0</v>
      </c>
      <c r="AB47" s="832">
        <v>0</v>
      </c>
      <c r="AC47" s="1410">
        <v>0</v>
      </c>
      <c r="AD47" s="832">
        <v>0</v>
      </c>
      <c r="AE47" s="1410">
        <v>0</v>
      </c>
      <c r="AF47" s="832">
        <v>0</v>
      </c>
      <c r="AG47" s="1410">
        <v>0</v>
      </c>
      <c r="AH47" s="832">
        <v>0</v>
      </c>
      <c r="AI47" s="1410">
        <v>0</v>
      </c>
      <c r="AJ47" s="832">
        <v>0</v>
      </c>
      <c r="AK47" s="1410">
        <v>0</v>
      </c>
      <c r="AL47" s="1411">
        <v>0</v>
      </c>
      <c r="AM47" s="1408">
        <v>0</v>
      </c>
      <c r="AN47" s="287">
        <v>0</v>
      </c>
      <c r="AO47" s="830">
        <v>0</v>
      </c>
      <c r="AP47" s="1294">
        <v>0</v>
      </c>
      <c r="AQ47" s="104">
        <v>0</v>
      </c>
      <c r="AR47" s="104">
        <v>0</v>
      </c>
      <c r="AS47" s="1448"/>
      <c r="AT47" s="104">
        <v>0</v>
      </c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59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>
        <v>0</v>
      </c>
      <c r="I48" s="165">
        <v>0</v>
      </c>
      <c r="J48" s="125">
        <v>0</v>
      </c>
      <c r="K48" s="137">
        <v>0</v>
      </c>
      <c r="L48" s="125">
        <v>0</v>
      </c>
      <c r="M48" s="137">
        <v>0</v>
      </c>
      <c r="N48" s="125">
        <v>0</v>
      </c>
      <c r="O48" s="137">
        <v>0</v>
      </c>
      <c r="P48" s="125">
        <v>0</v>
      </c>
      <c r="Q48" s="137">
        <v>0</v>
      </c>
      <c r="R48" s="125">
        <v>0</v>
      </c>
      <c r="S48" s="137">
        <v>0</v>
      </c>
      <c r="T48" s="125">
        <v>0</v>
      </c>
      <c r="U48" s="137">
        <v>0</v>
      </c>
      <c r="V48" s="125">
        <v>0</v>
      </c>
      <c r="W48" s="137">
        <v>0</v>
      </c>
      <c r="X48" s="125">
        <v>0</v>
      </c>
      <c r="Y48" s="137">
        <v>0</v>
      </c>
      <c r="Z48" s="125">
        <v>0</v>
      </c>
      <c r="AA48" s="137">
        <v>0</v>
      </c>
      <c r="AB48" s="125">
        <v>0</v>
      </c>
      <c r="AC48" s="137">
        <v>0</v>
      </c>
      <c r="AD48" s="125">
        <v>0</v>
      </c>
      <c r="AE48" s="137">
        <v>0</v>
      </c>
      <c r="AF48" s="125">
        <v>0</v>
      </c>
      <c r="AG48" s="137">
        <v>0</v>
      </c>
      <c r="AH48" s="125">
        <v>0</v>
      </c>
      <c r="AI48" s="137">
        <v>0</v>
      </c>
      <c r="AJ48" s="125">
        <v>0</v>
      </c>
      <c r="AK48" s="137">
        <v>0</v>
      </c>
      <c r="AL48" s="184">
        <v>0</v>
      </c>
      <c r="AM48" s="231">
        <v>0</v>
      </c>
      <c r="AN48" s="286">
        <v>0</v>
      </c>
      <c r="AO48" s="165">
        <v>0</v>
      </c>
      <c r="AP48" s="138">
        <v>0</v>
      </c>
      <c r="AQ48" s="138">
        <v>0</v>
      </c>
      <c r="AR48" s="138">
        <v>0</v>
      </c>
      <c r="AS48" s="1346"/>
      <c r="AT48" s="138">
        <v>0</v>
      </c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59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>
        <v>0</v>
      </c>
      <c r="I49" s="165">
        <v>0</v>
      </c>
      <c r="J49" s="125">
        <v>0</v>
      </c>
      <c r="K49" s="137">
        <v>0</v>
      </c>
      <c r="L49" s="125">
        <v>0</v>
      </c>
      <c r="M49" s="137">
        <v>0</v>
      </c>
      <c r="N49" s="125">
        <v>0</v>
      </c>
      <c r="O49" s="137">
        <v>0</v>
      </c>
      <c r="P49" s="125">
        <v>0</v>
      </c>
      <c r="Q49" s="137">
        <v>0</v>
      </c>
      <c r="R49" s="125">
        <v>0</v>
      </c>
      <c r="S49" s="137">
        <v>0</v>
      </c>
      <c r="T49" s="125">
        <v>0</v>
      </c>
      <c r="U49" s="137">
        <v>0</v>
      </c>
      <c r="V49" s="125">
        <v>0</v>
      </c>
      <c r="W49" s="137">
        <v>0</v>
      </c>
      <c r="X49" s="125">
        <v>0</v>
      </c>
      <c r="Y49" s="137">
        <v>0</v>
      </c>
      <c r="Z49" s="125">
        <v>0</v>
      </c>
      <c r="AA49" s="137">
        <v>0</v>
      </c>
      <c r="AB49" s="125">
        <v>0</v>
      </c>
      <c r="AC49" s="137">
        <v>0</v>
      </c>
      <c r="AD49" s="125">
        <v>0</v>
      </c>
      <c r="AE49" s="137">
        <v>0</v>
      </c>
      <c r="AF49" s="125">
        <v>0</v>
      </c>
      <c r="AG49" s="137">
        <v>0</v>
      </c>
      <c r="AH49" s="125">
        <v>0</v>
      </c>
      <c r="AI49" s="137">
        <v>0</v>
      </c>
      <c r="AJ49" s="125">
        <v>0</v>
      </c>
      <c r="AK49" s="137">
        <v>0</v>
      </c>
      <c r="AL49" s="184">
        <v>0</v>
      </c>
      <c r="AM49" s="231">
        <v>0</v>
      </c>
      <c r="AN49" s="286">
        <v>0</v>
      </c>
      <c r="AO49" s="165">
        <v>0</v>
      </c>
      <c r="AP49" s="138">
        <v>0</v>
      </c>
      <c r="AQ49" s="138">
        <v>0</v>
      </c>
      <c r="AR49" s="138">
        <v>0</v>
      </c>
      <c r="AS49" s="1346"/>
      <c r="AT49" s="138">
        <v>0</v>
      </c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59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>
        <v>0</v>
      </c>
      <c r="I50" s="165">
        <v>0</v>
      </c>
      <c r="J50" s="125">
        <v>0</v>
      </c>
      <c r="K50" s="137">
        <v>0</v>
      </c>
      <c r="L50" s="125">
        <v>0</v>
      </c>
      <c r="M50" s="137">
        <v>0</v>
      </c>
      <c r="N50" s="125">
        <v>0</v>
      </c>
      <c r="O50" s="137">
        <v>0</v>
      </c>
      <c r="P50" s="125">
        <v>0</v>
      </c>
      <c r="Q50" s="137">
        <v>0</v>
      </c>
      <c r="R50" s="125">
        <v>0</v>
      </c>
      <c r="S50" s="137">
        <v>0</v>
      </c>
      <c r="T50" s="125">
        <v>0</v>
      </c>
      <c r="U50" s="137">
        <v>0</v>
      </c>
      <c r="V50" s="125">
        <v>0</v>
      </c>
      <c r="W50" s="137">
        <v>0</v>
      </c>
      <c r="X50" s="125">
        <v>0</v>
      </c>
      <c r="Y50" s="137">
        <v>0</v>
      </c>
      <c r="Z50" s="125">
        <v>0</v>
      </c>
      <c r="AA50" s="137">
        <v>0</v>
      </c>
      <c r="AB50" s="125">
        <v>0</v>
      </c>
      <c r="AC50" s="137">
        <v>0</v>
      </c>
      <c r="AD50" s="125">
        <v>0</v>
      </c>
      <c r="AE50" s="137">
        <v>0</v>
      </c>
      <c r="AF50" s="125">
        <v>0</v>
      </c>
      <c r="AG50" s="137">
        <v>0</v>
      </c>
      <c r="AH50" s="125">
        <v>0</v>
      </c>
      <c r="AI50" s="137">
        <v>0</v>
      </c>
      <c r="AJ50" s="125">
        <v>0</v>
      </c>
      <c r="AK50" s="137">
        <v>0</v>
      </c>
      <c r="AL50" s="184">
        <v>0</v>
      </c>
      <c r="AM50" s="231">
        <v>0</v>
      </c>
      <c r="AN50" s="286">
        <v>0</v>
      </c>
      <c r="AO50" s="165">
        <v>0</v>
      </c>
      <c r="AP50" s="138">
        <v>0</v>
      </c>
      <c r="AQ50" s="138">
        <v>0</v>
      </c>
      <c r="AR50" s="138">
        <v>0</v>
      </c>
      <c r="AS50" s="1346"/>
      <c r="AT50" s="138">
        <v>0</v>
      </c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59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>
        <v>0</v>
      </c>
      <c r="I51" s="165">
        <v>0</v>
      </c>
      <c r="J51" s="125">
        <v>0</v>
      </c>
      <c r="K51" s="137">
        <v>0</v>
      </c>
      <c r="L51" s="125">
        <v>0</v>
      </c>
      <c r="M51" s="137">
        <v>0</v>
      </c>
      <c r="N51" s="125">
        <v>0</v>
      </c>
      <c r="O51" s="137">
        <v>0</v>
      </c>
      <c r="P51" s="125">
        <v>0</v>
      </c>
      <c r="Q51" s="137">
        <v>0</v>
      </c>
      <c r="R51" s="125">
        <v>0</v>
      </c>
      <c r="S51" s="137">
        <v>0</v>
      </c>
      <c r="T51" s="125">
        <v>0</v>
      </c>
      <c r="U51" s="137">
        <v>0</v>
      </c>
      <c r="V51" s="125">
        <v>0</v>
      </c>
      <c r="W51" s="137">
        <v>0</v>
      </c>
      <c r="X51" s="125">
        <v>0</v>
      </c>
      <c r="Y51" s="137">
        <v>0</v>
      </c>
      <c r="Z51" s="125">
        <v>0</v>
      </c>
      <c r="AA51" s="137">
        <v>0</v>
      </c>
      <c r="AB51" s="125">
        <v>0</v>
      </c>
      <c r="AC51" s="137">
        <v>0</v>
      </c>
      <c r="AD51" s="125">
        <v>0</v>
      </c>
      <c r="AE51" s="137">
        <v>0</v>
      </c>
      <c r="AF51" s="125">
        <v>0</v>
      </c>
      <c r="AG51" s="137">
        <v>0</v>
      </c>
      <c r="AH51" s="125">
        <v>0</v>
      </c>
      <c r="AI51" s="137">
        <v>0</v>
      </c>
      <c r="AJ51" s="125">
        <v>0</v>
      </c>
      <c r="AK51" s="137">
        <v>0</v>
      </c>
      <c r="AL51" s="184">
        <v>0</v>
      </c>
      <c r="AM51" s="231">
        <v>0</v>
      </c>
      <c r="AN51" s="286">
        <v>0</v>
      </c>
      <c r="AO51" s="165">
        <v>0</v>
      </c>
      <c r="AP51" s="138">
        <v>0</v>
      </c>
      <c r="AQ51" s="138">
        <v>0</v>
      </c>
      <c r="AR51" s="138">
        <v>0</v>
      </c>
      <c r="AS51" s="1346"/>
      <c r="AT51" s="138">
        <v>0</v>
      </c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59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>
        <v>0</v>
      </c>
      <c r="I52" s="165">
        <v>0</v>
      </c>
      <c r="J52" s="125">
        <v>0</v>
      </c>
      <c r="K52" s="137">
        <v>0</v>
      </c>
      <c r="L52" s="125">
        <v>0</v>
      </c>
      <c r="M52" s="137">
        <v>0</v>
      </c>
      <c r="N52" s="125">
        <v>0</v>
      </c>
      <c r="O52" s="137">
        <v>0</v>
      </c>
      <c r="P52" s="125">
        <v>0</v>
      </c>
      <c r="Q52" s="137">
        <v>0</v>
      </c>
      <c r="R52" s="125">
        <v>0</v>
      </c>
      <c r="S52" s="137">
        <v>0</v>
      </c>
      <c r="T52" s="125">
        <v>0</v>
      </c>
      <c r="U52" s="137">
        <v>0</v>
      </c>
      <c r="V52" s="125">
        <v>0</v>
      </c>
      <c r="W52" s="137">
        <v>0</v>
      </c>
      <c r="X52" s="125">
        <v>0</v>
      </c>
      <c r="Y52" s="137">
        <v>0</v>
      </c>
      <c r="Z52" s="125">
        <v>0</v>
      </c>
      <c r="AA52" s="137">
        <v>0</v>
      </c>
      <c r="AB52" s="125">
        <v>0</v>
      </c>
      <c r="AC52" s="137">
        <v>0</v>
      </c>
      <c r="AD52" s="125">
        <v>0</v>
      </c>
      <c r="AE52" s="137">
        <v>0</v>
      </c>
      <c r="AF52" s="125">
        <v>0</v>
      </c>
      <c r="AG52" s="137">
        <v>0</v>
      </c>
      <c r="AH52" s="125">
        <v>0</v>
      </c>
      <c r="AI52" s="137">
        <v>0</v>
      </c>
      <c r="AJ52" s="125">
        <v>0</v>
      </c>
      <c r="AK52" s="137">
        <v>0</v>
      </c>
      <c r="AL52" s="184">
        <v>0</v>
      </c>
      <c r="AM52" s="231">
        <v>0</v>
      </c>
      <c r="AN52" s="286">
        <v>0</v>
      </c>
      <c r="AO52" s="165">
        <v>0</v>
      </c>
      <c r="AP52" s="138">
        <v>0</v>
      </c>
      <c r="AQ52" s="138">
        <v>0</v>
      </c>
      <c r="AR52" s="138">
        <v>0</v>
      </c>
      <c r="AS52" s="1346"/>
      <c r="AT52" s="138">
        <v>0</v>
      </c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59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>
        <v>0</v>
      </c>
      <c r="I53" s="165">
        <v>0</v>
      </c>
      <c r="J53" s="125">
        <v>0</v>
      </c>
      <c r="K53" s="137">
        <v>0</v>
      </c>
      <c r="L53" s="125">
        <v>0</v>
      </c>
      <c r="M53" s="137">
        <v>0</v>
      </c>
      <c r="N53" s="125">
        <v>0</v>
      </c>
      <c r="O53" s="137">
        <v>0</v>
      </c>
      <c r="P53" s="125">
        <v>0</v>
      </c>
      <c r="Q53" s="137">
        <v>0</v>
      </c>
      <c r="R53" s="125">
        <v>0</v>
      </c>
      <c r="S53" s="137">
        <v>0</v>
      </c>
      <c r="T53" s="125">
        <v>0</v>
      </c>
      <c r="U53" s="137">
        <v>0</v>
      </c>
      <c r="V53" s="125">
        <v>0</v>
      </c>
      <c r="W53" s="137">
        <v>0</v>
      </c>
      <c r="X53" s="125">
        <v>0</v>
      </c>
      <c r="Y53" s="137">
        <v>0</v>
      </c>
      <c r="Z53" s="125">
        <v>0</v>
      </c>
      <c r="AA53" s="137">
        <v>0</v>
      </c>
      <c r="AB53" s="125">
        <v>0</v>
      </c>
      <c r="AC53" s="137">
        <v>0</v>
      </c>
      <c r="AD53" s="125">
        <v>0</v>
      </c>
      <c r="AE53" s="137">
        <v>0</v>
      </c>
      <c r="AF53" s="125">
        <v>0</v>
      </c>
      <c r="AG53" s="137">
        <v>0</v>
      </c>
      <c r="AH53" s="125">
        <v>0</v>
      </c>
      <c r="AI53" s="137">
        <v>0</v>
      </c>
      <c r="AJ53" s="125">
        <v>0</v>
      </c>
      <c r="AK53" s="137">
        <v>0</v>
      </c>
      <c r="AL53" s="184">
        <v>0</v>
      </c>
      <c r="AM53" s="231">
        <v>0</v>
      </c>
      <c r="AN53" s="286">
        <v>0</v>
      </c>
      <c r="AO53" s="165">
        <v>0</v>
      </c>
      <c r="AP53" s="138">
        <v>0</v>
      </c>
      <c r="AQ53" s="138">
        <v>0</v>
      </c>
      <c r="AR53" s="138">
        <v>0</v>
      </c>
      <c r="AS53" s="1346"/>
      <c r="AT53" s="138">
        <v>0</v>
      </c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59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>
        <v>0</v>
      </c>
      <c r="I54" s="193">
        <v>0</v>
      </c>
      <c r="J54" s="153">
        <v>0</v>
      </c>
      <c r="K54" s="154">
        <v>0</v>
      </c>
      <c r="L54" s="153">
        <v>0</v>
      </c>
      <c r="M54" s="154">
        <v>0</v>
      </c>
      <c r="N54" s="153">
        <v>0</v>
      </c>
      <c r="O54" s="154">
        <v>0</v>
      </c>
      <c r="P54" s="153">
        <v>0</v>
      </c>
      <c r="Q54" s="154">
        <v>0</v>
      </c>
      <c r="R54" s="153">
        <v>0</v>
      </c>
      <c r="S54" s="154">
        <v>0</v>
      </c>
      <c r="T54" s="153">
        <v>0</v>
      </c>
      <c r="U54" s="154">
        <v>0</v>
      </c>
      <c r="V54" s="153">
        <v>0</v>
      </c>
      <c r="W54" s="154">
        <v>0</v>
      </c>
      <c r="X54" s="153">
        <v>0</v>
      </c>
      <c r="Y54" s="154">
        <v>0</v>
      </c>
      <c r="Z54" s="153">
        <v>0</v>
      </c>
      <c r="AA54" s="154">
        <v>0</v>
      </c>
      <c r="AB54" s="153">
        <v>0</v>
      </c>
      <c r="AC54" s="154">
        <v>0</v>
      </c>
      <c r="AD54" s="153">
        <v>0</v>
      </c>
      <c r="AE54" s="154">
        <v>0</v>
      </c>
      <c r="AF54" s="153">
        <v>0</v>
      </c>
      <c r="AG54" s="154">
        <v>0</v>
      </c>
      <c r="AH54" s="153">
        <v>0</v>
      </c>
      <c r="AI54" s="154">
        <v>0</v>
      </c>
      <c r="AJ54" s="153">
        <v>0</v>
      </c>
      <c r="AK54" s="154">
        <v>0</v>
      </c>
      <c r="AL54" s="189">
        <v>0</v>
      </c>
      <c r="AM54" s="321">
        <v>0</v>
      </c>
      <c r="AN54" s="286">
        <v>0</v>
      </c>
      <c r="AO54" s="193">
        <v>0</v>
      </c>
      <c r="AP54" s="138">
        <v>0</v>
      </c>
      <c r="AQ54" s="138">
        <v>0</v>
      </c>
      <c r="AR54" s="138">
        <v>0</v>
      </c>
      <c r="AS54" s="1346"/>
      <c r="AT54" s="138">
        <v>0</v>
      </c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59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>
        <v>0</v>
      </c>
      <c r="I55" s="165">
        <v>0</v>
      </c>
      <c r="J55" s="125">
        <v>0</v>
      </c>
      <c r="K55" s="137">
        <v>0</v>
      </c>
      <c r="L55" s="125">
        <v>0</v>
      </c>
      <c r="M55" s="137">
        <v>0</v>
      </c>
      <c r="N55" s="125">
        <v>0</v>
      </c>
      <c r="O55" s="137">
        <v>0</v>
      </c>
      <c r="P55" s="125">
        <v>0</v>
      </c>
      <c r="Q55" s="137">
        <v>0</v>
      </c>
      <c r="R55" s="125">
        <v>0</v>
      </c>
      <c r="S55" s="137">
        <v>0</v>
      </c>
      <c r="T55" s="125">
        <v>0</v>
      </c>
      <c r="U55" s="137">
        <v>0</v>
      </c>
      <c r="V55" s="125">
        <v>0</v>
      </c>
      <c r="W55" s="137">
        <v>0</v>
      </c>
      <c r="X55" s="125">
        <v>0</v>
      </c>
      <c r="Y55" s="137">
        <v>0</v>
      </c>
      <c r="Z55" s="125">
        <v>0</v>
      </c>
      <c r="AA55" s="137">
        <v>0</v>
      </c>
      <c r="AB55" s="125">
        <v>0</v>
      </c>
      <c r="AC55" s="137">
        <v>0</v>
      </c>
      <c r="AD55" s="125">
        <v>0</v>
      </c>
      <c r="AE55" s="137">
        <v>0</v>
      </c>
      <c r="AF55" s="125">
        <v>0</v>
      </c>
      <c r="AG55" s="137">
        <v>0</v>
      </c>
      <c r="AH55" s="125">
        <v>0</v>
      </c>
      <c r="AI55" s="137">
        <v>0</v>
      </c>
      <c r="AJ55" s="125">
        <v>0</v>
      </c>
      <c r="AK55" s="137">
        <v>0</v>
      </c>
      <c r="AL55" s="184">
        <v>0</v>
      </c>
      <c r="AM55" s="231">
        <v>0</v>
      </c>
      <c r="AN55" s="286">
        <v>0</v>
      </c>
      <c r="AO55" s="165">
        <v>0</v>
      </c>
      <c r="AP55" s="138">
        <v>0</v>
      </c>
      <c r="AQ55" s="138">
        <v>0</v>
      </c>
      <c r="AR55" s="138">
        <v>0</v>
      </c>
      <c r="AS55" s="1346"/>
      <c r="AT55" s="138">
        <v>0</v>
      </c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59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>
        <v>0</v>
      </c>
      <c r="I56" s="165">
        <v>0</v>
      </c>
      <c r="J56" s="125">
        <v>0</v>
      </c>
      <c r="K56" s="137">
        <v>0</v>
      </c>
      <c r="L56" s="125">
        <v>0</v>
      </c>
      <c r="M56" s="137">
        <v>0</v>
      </c>
      <c r="N56" s="125">
        <v>0</v>
      </c>
      <c r="O56" s="137">
        <v>0</v>
      </c>
      <c r="P56" s="125">
        <v>0</v>
      </c>
      <c r="Q56" s="137">
        <v>0</v>
      </c>
      <c r="R56" s="125">
        <v>0</v>
      </c>
      <c r="S56" s="137">
        <v>0</v>
      </c>
      <c r="T56" s="125">
        <v>0</v>
      </c>
      <c r="U56" s="137">
        <v>0</v>
      </c>
      <c r="V56" s="125">
        <v>0</v>
      </c>
      <c r="W56" s="137">
        <v>0</v>
      </c>
      <c r="X56" s="125">
        <v>0</v>
      </c>
      <c r="Y56" s="137">
        <v>0</v>
      </c>
      <c r="Z56" s="125">
        <v>0</v>
      </c>
      <c r="AA56" s="137">
        <v>0</v>
      </c>
      <c r="AB56" s="125">
        <v>0</v>
      </c>
      <c r="AC56" s="137">
        <v>0</v>
      </c>
      <c r="AD56" s="125">
        <v>0</v>
      </c>
      <c r="AE56" s="137">
        <v>0</v>
      </c>
      <c r="AF56" s="125">
        <v>0</v>
      </c>
      <c r="AG56" s="197">
        <v>0</v>
      </c>
      <c r="AH56" s="125">
        <v>0</v>
      </c>
      <c r="AI56" s="137">
        <v>0</v>
      </c>
      <c r="AJ56" s="125">
        <v>0</v>
      </c>
      <c r="AK56" s="137">
        <v>0</v>
      </c>
      <c r="AL56" s="184">
        <v>0</v>
      </c>
      <c r="AM56" s="231">
        <v>0</v>
      </c>
      <c r="AN56" s="286">
        <v>0</v>
      </c>
      <c r="AO56" s="165">
        <v>0</v>
      </c>
      <c r="AP56" s="138">
        <v>0</v>
      </c>
      <c r="AQ56" s="138">
        <v>0</v>
      </c>
      <c r="AR56" s="138">
        <v>0</v>
      </c>
      <c r="AS56" s="1346"/>
      <c r="AT56" s="138">
        <v>0</v>
      </c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91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>
        <v>0</v>
      </c>
      <c r="I57" s="1444">
        <v>0</v>
      </c>
      <c r="J57" s="1319">
        <v>0</v>
      </c>
      <c r="K57" s="1317">
        <v>0</v>
      </c>
      <c r="L57" s="1319">
        <v>0</v>
      </c>
      <c r="M57" s="1317">
        <v>0</v>
      </c>
      <c r="N57" s="1319">
        <v>0</v>
      </c>
      <c r="O57" s="1317">
        <v>0</v>
      </c>
      <c r="P57" s="1319">
        <v>0</v>
      </c>
      <c r="Q57" s="1317">
        <v>0</v>
      </c>
      <c r="R57" s="1319">
        <v>0</v>
      </c>
      <c r="S57" s="1317">
        <v>0</v>
      </c>
      <c r="T57" s="1319">
        <v>0</v>
      </c>
      <c r="U57" s="1317">
        <v>0</v>
      </c>
      <c r="V57" s="1319">
        <v>0</v>
      </c>
      <c r="W57" s="1317">
        <v>0</v>
      </c>
      <c r="X57" s="1319">
        <v>0</v>
      </c>
      <c r="Y57" s="1317">
        <v>0</v>
      </c>
      <c r="Z57" s="1319">
        <v>0</v>
      </c>
      <c r="AA57" s="1317">
        <v>0</v>
      </c>
      <c r="AB57" s="1319">
        <v>0</v>
      </c>
      <c r="AC57" s="1317">
        <v>0</v>
      </c>
      <c r="AD57" s="1319">
        <v>0</v>
      </c>
      <c r="AE57" s="1317">
        <v>0</v>
      </c>
      <c r="AF57" s="1319">
        <v>0</v>
      </c>
      <c r="AG57" s="1317">
        <v>0</v>
      </c>
      <c r="AH57" s="1319">
        <v>0</v>
      </c>
      <c r="AI57" s="1317">
        <v>0</v>
      </c>
      <c r="AJ57" s="1319">
        <v>0</v>
      </c>
      <c r="AK57" s="1317">
        <v>0</v>
      </c>
      <c r="AL57" s="1445">
        <v>0</v>
      </c>
      <c r="AM57" s="1325">
        <v>0</v>
      </c>
      <c r="AN57" s="1438">
        <v>0</v>
      </c>
      <c r="AO57" s="1444">
        <v>0</v>
      </c>
      <c r="AP57" s="98">
        <v>0</v>
      </c>
      <c r="AQ57" s="98">
        <v>0</v>
      </c>
      <c r="AR57" s="98">
        <v>0</v>
      </c>
      <c r="AS57" s="1346"/>
      <c r="AT57" s="138">
        <v>0</v>
      </c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50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>
        <v>0</v>
      </c>
      <c r="K58" s="1410">
        <v>0</v>
      </c>
      <c r="L58" s="832">
        <v>0</v>
      </c>
      <c r="M58" s="1410">
        <v>0</v>
      </c>
      <c r="N58" s="832">
        <v>0</v>
      </c>
      <c r="O58" s="1410">
        <v>0</v>
      </c>
      <c r="P58" s="832">
        <v>0</v>
      </c>
      <c r="Q58" s="1410">
        <v>0</v>
      </c>
      <c r="R58" s="832">
        <v>0</v>
      </c>
      <c r="S58" s="1410">
        <v>0</v>
      </c>
      <c r="T58" s="832">
        <v>0</v>
      </c>
      <c r="U58" s="1410">
        <v>0</v>
      </c>
      <c r="V58" s="832">
        <v>0</v>
      </c>
      <c r="W58" s="1410">
        <v>0</v>
      </c>
      <c r="X58" s="832">
        <v>0</v>
      </c>
      <c r="Y58" s="1410">
        <v>0</v>
      </c>
      <c r="Z58" s="832">
        <v>0</v>
      </c>
      <c r="AA58" s="1410">
        <v>0</v>
      </c>
      <c r="AB58" s="832">
        <v>0</v>
      </c>
      <c r="AC58" s="1410">
        <v>0</v>
      </c>
      <c r="AD58" s="832">
        <v>0</v>
      </c>
      <c r="AE58" s="1410">
        <v>0</v>
      </c>
      <c r="AF58" s="832">
        <v>0</v>
      </c>
      <c r="AG58" s="1410">
        <v>0</v>
      </c>
      <c r="AH58" s="832">
        <v>0</v>
      </c>
      <c r="AI58" s="1410">
        <v>0</v>
      </c>
      <c r="AJ58" s="832">
        <v>0</v>
      </c>
      <c r="AK58" s="1410">
        <v>0</v>
      </c>
      <c r="AL58" s="1411">
        <v>0</v>
      </c>
      <c r="AM58" s="1408">
        <v>0</v>
      </c>
      <c r="AN58" s="287">
        <v>0</v>
      </c>
      <c r="AO58" s="830">
        <v>0</v>
      </c>
      <c r="AP58" s="833">
        <v>0</v>
      </c>
      <c r="AQ58" s="833">
        <v>0</v>
      </c>
      <c r="AR58" s="833">
        <v>0</v>
      </c>
      <c r="AS58" s="833">
        <v>0</v>
      </c>
      <c r="AT58" s="833">
        <v>0</v>
      </c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59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>
        <v>0</v>
      </c>
      <c r="K59" s="137">
        <v>0</v>
      </c>
      <c r="L59" s="125">
        <v>0</v>
      </c>
      <c r="M59" s="137">
        <v>0</v>
      </c>
      <c r="N59" s="125">
        <v>0</v>
      </c>
      <c r="O59" s="137">
        <v>0</v>
      </c>
      <c r="P59" s="125">
        <v>0</v>
      </c>
      <c r="Q59" s="137">
        <v>0</v>
      </c>
      <c r="R59" s="125">
        <v>0</v>
      </c>
      <c r="S59" s="137">
        <v>0</v>
      </c>
      <c r="T59" s="125">
        <v>0</v>
      </c>
      <c r="U59" s="137">
        <v>0</v>
      </c>
      <c r="V59" s="125">
        <v>0</v>
      </c>
      <c r="W59" s="137">
        <v>0</v>
      </c>
      <c r="X59" s="125">
        <v>0</v>
      </c>
      <c r="Y59" s="137">
        <v>0</v>
      </c>
      <c r="Z59" s="125">
        <v>0</v>
      </c>
      <c r="AA59" s="137">
        <v>0</v>
      </c>
      <c r="AB59" s="125">
        <v>0</v>
      </c>
      <c r="AC59" s="137">
        <v>0</v>
      </c>
      <c r="AD59" s="125">
        <v>0</v>
      </c>
      <c r="AE59" s="137">
        <v>0</v>
      </c>
      <c r="AF59" s="125">
        <v>0</v>
      </c>
      <c r="AG59" s="137">
        <v>0</v>
      </c>
      <c r="AH59" s="125">
        <v>0</v>
      </c>
      <c r="AI59" s="137">
        <v>0</v>
      </c>
      <c r="AJ59" s="125">
        <v>0</v>
      </c>
      <c r="AK59" s="137">
        <v>0</v>
      </c>
      <c r="AL59" s="184">
        <v>0</v>
      </c>
      <c r="AM59" s="231">
        <v>0</v>
      </c>
      <c r="AN59" s="286">
        <v>0</v>
      </c>
      <c r="AO59" s="165">
        <v>0</v>
      </c>
      <c r="AP59" s="138">
        <v>0</v>
      </c>
      <c r="AQ59" s="138">
        <v>0</v>
      </c>
      <c r="AR59" s="138">
        <v>0</v>
      </c>
      <c r="AS59" s="138">
        <v>0</v>
      </c>
      <c r="AT59" s="138">
        <v>0</v>
      </c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59"/>
      <c r="B60" s="151" t="s">
        <v>23</v>
      </c>
      <c r="C60" s="472">
        <f t="shared" si="12"/>
        <v>3</v>
      </c>
      <c r="D60" s="473">
        <f t="shared" si="13"/>
        <v>0</v>
      </c>
      <c r="E60" s="1436">
        <f t="shared" si="14"/>
        <v>3</v>
      </c>
      <c r="F60" s="106"/>
      <c r="G60" s="200"/>
      <c r="H60" s="106"/>
      <c r="I60" s="200"/>
      <c r="J60" s="125">
        <v>0</v>
      </c>
      <c r="K60" s="137">
        <v>0</v>
      </c>
      <c r="L60" s="125">
        <v>0</v>
      </c>
      <c r="M60" s="137">
        <v>0</v>
      </c>
      <c r="N60" s="125">
        <v>0</v>
      </c>
      <c r="O60" s="137">
        <v>1</v>
      </c>
      <c r="P60" s="125">
        <v>0</v>
      </c>
      <c r="Q60" s="137">
        <v>2</v>
      </c>
      <c r="R60" s="125">
        <v>0</v>
      </c>
      <c r="S60" s="137">
        <v>0</v>
      </c>
      <c r="T60" s="125">
        <v>0</v>
      </c>
      <c r="U60" s="137">
        <v>0</v>
      </c>
      <c r="V60" s="125">
        <v>0</v>
      </c>
      <c r="W60" s="137">
        <v>0</v>
      </c>
      <c r="X60" s="125">
        <v>0</v>
      </c>
      <c r="Y60" s="137">
        <v>0</v>
      </c>
      <c r="Z60" s="125">
        <v>0</v>
      </c>
      <c r="AA60" s="137">
        <v>0</v>
      </c>
      <c r="AB60" s="125">
        <v>0</v>
      </c>
      <c r="AC60" s="137">
        <v>0</v>
      </c>
      <c r="AD60" s="125">
        <v>0</v>
      </c>
      <c r="AE60" s="137">
        <v>0</v>
      </c>
      <c r="AF60" s="125">
        <v>0</v>
      </c>
      <c r="AG60" s="137">
        <v>0</v>
      </c>
      <c r="AH60" s="125">
        <v>0</v>
      </c>
      <c r="AI60" s="137">
        <v>0</v>
      </c>
      <c r="AJ60" s="125">
        <v>0</v>
      </c>
      <c r="AK60" s="137">
        <v>0</v>
      </c>
      <c r="AL60" s="184">
        <v>0</v>
      </c>
      <c r="AM60" s="231">
        <v>0</v>
      </c>
      <c r="AN60" s="286">
        <v>0</v>
      </c>
      <c r="AO60" s="165">
        <v>0</v>
      </c>
      <c r="AP60" s="138">
        <v>0</v>
      </c>
      <c r="AQ60" s="138">
        <v>0</v>
      </c>
      <c r="AR60" s="138">
        <v>0</v>
      </c>
      <c r="AS60" s="138">
        <v>0</v>
      </c>
      <c r="AT60" s="138">
        <v>0</v>
      </c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59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>
        <v>0</v>
      </c>
      <c r="K61" s="137">
        <v>0</v>
      </c>
      <c r="L61" s="125">
        <v>0</v>
      </c>
      <c r="M61" s="137">
        <v>0</v>
      </c>
      <c r="N61" s="125">
        <v>0</v>
      </c>
      <c r="O61" s="137">
        <v>0</v>
      </c>
      <c r="P61" s="125">
        <v>0</v>
      </c>
      <c r="Q61" s="137">
        <v>0</v>
      </c>
      <c r="R61" s="125">
        <v>0</v>
      </c>
      <c r="S61" s="137">
        <v>0</v>
      </c>
      <c r="T61" s="125">
        <v>0</v>
      </c>
      <c r="U61" s="137">
        <v>0</v>
      </c>
      <c r="V61" s="125">
        <v>0</v>
      </c>
      <c r="W61" s="137">
        <v>0</v>
      </c>
      <c r="X61" s="125">
        <v>0</v>
      </c>
      <c r="Y61" s="137">
        <v>0</v>
      </c>
      <c r="Z61" s="125">
        <v>0</v>
      </c>
      <c r="AA61" s="137">
        <v>0</v>
      </c>
      <c r="AB61" s="125">
        <v>0</v>
      </c>
      <c r="AC61" s="137">
        <v>0</v>
      </c>
      <c r="AD61" s="125">
        <v>0</v>
      </c>
      <c r="AE61" s="137">
        <v>0</v>
      </c>
      <c r="AF61" s="125">
        <v>0</v>
      </c>
      <c r="AG61" s="137">
        <v>0</v>
      </c>
      <c r="AH61" s="125">
        <v>0</v>
      </c>
      <c r="AI61" s="137">
        <v>0</v>
      </c>
      <c r="AJ61" s="125">
        <v>0</v>
      </c>
      <c r="AK61" s="137">
        <v>0</v>
      </c>
      <c r="AL61" s="184">
        <v>0</v>
      </c>
      <c r="AM61" s="231">
        <v>0</v>
      </c>
      <c r="AN61" s="286">
        <v>0</v>
      </c>
      <c r="AO61" s="165">
        <v>0</v>
      </c>
      <c r="AP61" s="138">
        <v>0</v>
      </c>
      <c r="AQ61" s="138">
        <v>0</v>
      </c>
      <c r="AR61" s="138">
        <v>0</v>
      </c>
      <c r="AS61" s="138">
        <v>0</v>
      </c>
      <c r="AT61" s="138">
        <v>0</v>
      </c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59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>
        <v>0</v>
      </c>
      <c r="K62" s="137">
        <v>0</v>
      </c>
      <c r="L62" s="125">
        <v>0</v>
      </c>
      <c r="M62" s="137">
        <v>0</v>
      </c>
      <c r="N62" s="125">
        <v>0</v>
      </c>
      <c r="O62" s="137">
        <v>0</v>
      </c>
      <c r="P62" s="125">
        <v>0</v>
      </c>
      <c r="Q62" s="137">
        <v>0</v>
      </c>
      <c r="R62" s="125">
        <v>0</v>
      </c>
      <c r="S62" s="137">
        <v>0</v>
      </c>
      <c r="T62" s="125">
        <v>0</v>
      </c>
      <c r="U62" s="137">
        <v>0</v>
      </c>
      <c r="V62" s="125">
        <v>0</v>
      </c>
      <c r="W62" s="137">
        <v>0</v>
      </c>
      <c r="X62" s="125">
        <v>0</v>
      </c>
      <c r="Y62" s="137">
        <v>0</v>
      </c>
      <c r="Z62" s="125">
        <v>0</v>
      </c>
      <c r="AA62" s="137">
        <v>0</v>
      </c>
      <c r="AB62" s="125">
        <v>0</v>
      </c>
      <c r="AC62" s="137">
        <v>0</v>
      </c>
      <c r="AD62" s="125">
        <v>0</v>
      </c>
      <c r="AE62" s="137">
        <v>0</v>
      </c>
      <c r="AF62" s="125">
        <v>0</v>
      </c>
      <c r="AG62" s="137">
        <v>0</v>
      </c>
      <c r="AH62" s="125">
        <v>0</v>
      </c>
      <c r="AI62" s="137">
        <v>0</v>
      </c>
      <c r="AJ62" s="125">
        <v>0</v>
      </c>
      <c r="AK62" s="137">
        <v>0</v>
      </c>
      <c r="AL62" s="184">
        <v>0</v>
      </c>
      <c r="AM62" s="231">
        <v>0</v>
      </c>
      <c r="AN62" s="286">
        <v>0</v>
      </c>
      <c r="AO62" s="165">
        <v>0</v>
      </c>
      <c r="AP62" s="138">
        <v>0</v>
      </c>
      <c r="AQ62" s="138">
        <v>0</v>
      </c>
      <c r="AR62" s="138">
        <v>0</v>
      </c>
      <c r="AS62" s="138">
        <v>0</v>
      </c>
      <c r="AT62" s="138">
        <v>0</v>
      </c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59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>
        <v>0</v>
      </c>
      <c r="K63" s="154">
        <v>0</v>
      </c>
      <c r="L63" s="153">
        <v>0</v>
      </c>
      <c r="M63" s="154">
        <v>0</v>
      </c>
      <c r="N63" s="153">
        <v>0</v>
      </c>
      <c r="O63" s="154">
        <v>0</v>
      </c>
      <c r="P63" s="153">
        <v>0</v>
      </c>
      <c r="Q63" s="154">
        <v>0</v>
      </c>
      <c r="R63" s="153">
        <v>0</v>
      </c>
      <c r="S63" s="154">
        <v>0</v>
      </c>
      <c r="T63" s="153">
        <v>0</v>
      </c>
      <c r="U63" s="154">
        <v>0</v>
      </c>
      <c r="V63" s="153">
        <v>0</v>
      </c>
      <c r="W63" s="154">
        <v>0</v>
      </c>
      <c r="X63" s="153">
        <v>0</v>
      </c>
      <c r="Y63" s="154">
        <v>0</v>
      </c>
      <c r="Z63" s="153">
        <v>0</v>
      </c>
      <c r="AA63" s="154">
        <v>0</v>
      </c>
      <c r="AB63" s="153">
        <v>0</v>
      </c>
      <c r="AC63" s="154">
        <v>0</v>
      </c>
      <c r="AD63" s="153">
        <v>0</v>
      </c>
      <c r="AE63" s="154">
        <v>0</v>
      </c>
      <c r="AF63" s="153">
        <v>0</v>
      </c>
      <c r="AG63" s="154">
        <v>0</v>
      </c>
      <c r="AH63" s="153">
        <v>0</v>
      </c>
      <c r="AI63" s="154">
        <v>0</v>
      </c>
      <c r="AJ63" s="153">
        <v>0</v>
      </c>
      <c r="AK63" s="154">
        <v>0</v>
      </c>
      <c r="AL63" s="189">
        <v>0</v>
      </c>
      <c r="AM63" s="321">
        <v>0</v>
      </c>
      <c r="AN63" s="286">
        <v>0</v>
      </c>
      <c r="AO63" s="193">
        <v>0</v>
      </c>
      <c r="AP63" s="110">
        <v>0</v>
      </c>
      <c r="AQ63" s="110">
        <v>0</v>
      </c>
      <c r="AR63" s="110">
        <v>0</v>
      </c>
      <c r="AS63" s="110">
        <v>0</v>
      </c>
      <c r="AT63" s="110">
        <v>0</v>
      </c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59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>
        <v>0</v>
      </c>
      <c r="K64" s="116">
        <v>0</v>
      </c>
      <c r="L64" s="140">
        <v>0</v>
      </c>
      <c r="M64" s="116">
        <v>0</v>
      </c>
      <c r="N64" s="140">
        <v>0</v>
      </c>
      <c r="O64" s="116">
        <v>0</v>
      </c>
      <c r="P64" s="140">
        <v>0</v>
      </c>
      <c r="Q64" s="116">
        <v>0</v>
      </c>
      <c r="R64" s="140">
        <v>0</v>
      </c>
      <c r="S64" s="116">
        <v>0</v>
      </c>
      <c r="T64" s="140">
        <v>0</v>
      </c>
      <c r="U64" s="116">
        <v>0</v>
      </c>
      <c r="V64" s="140">
        <v>0</v>
      </c>
      <c r="W64" s="116">
        <v>0</v>
      </c>
      <c r="X64" s="140">
        <v>0</v>
      </c>
      <c r="Y64" s="116">
        <v>0</v>
      </c>
      <c r="Z64" s="140">
        <v>0</v>
      </c>
      <c r="AA64" s="116">
        <v>0</v>
      </c>
      <c r="AB64" s="140">
        <v>0</v>
      </c>
      <c r="AC64" s="116">
        <v>0</v>
      </c>
      <c r="AD64" s="140">
        <v>0</v>
      </c>
      <c r="AE64" s="116">
        <v>0</v>
      </c>
      <c r="AF64" s="140">
        <v>0</v>
      </c>
      <c r="AG64" s="116">
        <v>0</v>
      </c>
      <c r="AH64" s="140">
        <v>0</v>
      </c>
      <c r="AI64" s="116">
        <v>0</v>
      </c>
      <c r="AJ64" s="140">
        <v>0</v>
      </c>
      <c r="AK64" s="116">
        <v>0</v>
      </c>
      <c r="AL64" s="186">
        <v>0</v>
      </c>
      <c r="AM64" s="232">
        <v>0</v>
      </c>
      <c r="AN64" s="1438">
        <v>0</v>
      </c>
      <c r="AO64" s="142">
        <v>0</v>
      </c>
      <c r="AP64" s="98">
        <v>0</v>
      </c>
      <c r="AQ64" s="98">
        <v>0</v>
      </c>
      <c r="AR64" s="98">
        <v>0</v>
      </c>
      <c r="AS64" s="98">
        <v>0</v>
      </c>
      <c r="AT64" s="98">
        <v>0</v>
      </c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50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>
        <v>0</v>
      </c>
      <c r="K65" s="1410">
        <v>0</v>
      </c>
      <c r="L65" s="832">
        <v>0</v>
      </c>
      <c r="M65" s="1410">
        <v>0</v>
      </c>
      <c r="N65" s="832">
        <v>0</v>
      </c>
      <c r="O65" s="1410">
        <v>0</v>
      </c>
      <c r="P65" s="832">
        <v>0</v>
      </c>
      <c r="Q65" s="1410">
        <v>0</v>
      </c>
      <c r="R65" s="832">
        <v>0</v>
      </c>
      <c r="S65" s="1410">
        <v>0</v>
      </c>
      <c r="T65" s="832">
        <v>0</v>
      </c>
      <c r="U65" s="1410">
        <v>0</v>
      </c>
      <c r="V65" s="832">
        <v>0</v>
      </c>
      <c r="W65" s="1410">
        <v>0</v>
      </c>
      <c r="X65" s="832">
        <v>0</v>
      </c>
      <c r="Y65" s="1410">
        <v>0</v>
      </c>
      <c r="Z65" s="832">
        <v>0</v>
      </c>
      <c r="AA65" s="1410">
        <v>0</v>
      </c>
      <c r="AB65" s="125">
        <v>0</v>
      </c>
      <c r="AC65" s="137">
        <v>0</v>
      </c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>
        <v>0</v>
      </c>
      <c r="AO65" s="1340">
        <v>0</v>
      </c>
      <c r="AP65" s="1294">
        <v>0</v>
      </c>
      <c r="AQ65" s="1294">
        <v>0</v>
      </c>
      <c r="AR65" s="1294">
        <v>0</v>
      </c>
      <c r="AS65" s="1294">
        <v>0</v>
      </c>
      <c r="AT65" s="1294">
        <v>0</v>
      </c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59"/>
      <c r="B66" s="151" t="s">
        <v>23</v>
      </c>
      <c r="C66" s="472">
        <f t="shared" si="12"/>
        <v>20</v>
      </c>
      <c r="D66" s="473">
        <f t="shared" si="13"/>
        <v>0</v>
      </c>
      <c r="E66" s="1436">
        <f t="shared" si="14"/>
        <v>20</v>
      </c>
      <c r="F66" s="106"/>
      <c r="G66" s="200"/>
      <c r="H66" s="106"/>
      <c r="I66" s="200"/>
      <c r="J66" s="125">
        <v>0</v>
      </c>
      <c r="K66" s="137">
        <v>0</v>
      </c>
      <c r="L66" s="125">
        <v>0</v>
      </c>
      <c r="M66" s="137">
        <v>3</v>
      </c>
      <c r="N66" s="125">
        <v>0</v>
      </c>
      <c r="O66" s="137">
        <v>7</v>
      </c>
      <c r="P66" s="125">
        <v>0</v>
      </c>
      <c r="Q66" s="137">
        <v>4</v>
      </c>
      <c r="R66" s="125">
        <v>0</v>
      </c>
      <c r="S66" s="137">
        <v>3</v>
      </c>
      <c r="T66" s="125">
        <v>0</v>
      </c>
      <c r="U66" s="137">
        <v>1</v>
      </c>
      <c r="V66" s="125">
        <v>0</v>
      </c>
      <c r="W66" s="137">
        <v>2</v>
      </c>
      <c r="X66" s="125">
        <v>0</v>
      </c>
      <c r="Y66" s="137">
        <v>0</v>
      </c>
      <c r="Z66" s="125">
        <v>0</v>
      </c>
      <c r="AA66" s="137">
        <v>0</v>
      </c>
      <c r="AB66" s="125">
        <v>0</v>
      </c>
      <c r="AC66" s="137">
        <v>0</v>
      </c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>
        <v>0</v>
      </c>
      <c r="AO66" s="165">
        <v>0</v>
      </c>
      <c r="AP66" s="138">
        <v>0</v>
      </c>
      <c r="AQ66" s="138">
        <v>1</v>
      </c>
      <c r="AR66" s="138">
        <v>0</v>
      </c>
      <c r="AS66" s="138">
        <v>3</v>
      </c>
      <c r="AT66" s="138">
        <v>0</v>
      </c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59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>
        <v>0</v>
      </c>
      <c r="K67" s="154">
        <v>0</v>
      </c>
      <c r="L67" s="153">
        <v>0</v>
      </c>
      <c r="M67" s="154">
        <v>0</v>
      </c>
      <c r="N67" s="153">
        <v>0</v>
      </c>
      <c r="O67" s="154">
        <v>0</v>
      </c>
      <c r="P67" s="153">
        <v>0</v>
      </c>
      <c r="Q67" s="154">
        <v>0</v>
      </c>
      <c r="R67" s="153">
        <v>0</v>
      </c>
      <c r="S67" s="154">
        <v>0</v>
      </c>
      <c r="T67" s="153">
        <v>0</v>
      </c>
      <c r="U67" s="154">
        <v>0</v>
      </c>
      <c r="V67" s="153">
        <v>0</v>
      </c>
      <c r="W67" s="154">
        <v>0</v>
      </c>
      <c r="X67" s="153">
        <v>0</v>
      </c>
      <c r="Y67" s="154">
        <v>0</v>
      </c>
      <c r="Z67" s="153">
        <v>0</v>
      </c>
      <c r="AA67" s="154">
        <v>0</v>
      </c>
      <c r="AB67" s="125">
        <v>0</v>
      </c>
      <c r="AC67" s="137">
        <v>0</v>
      </c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>
        <v>0</v>
      </c>
      <c r="AO67" s="193">
        <v>0</v>
      </c>
      <c r="AP67" s="110">
        <v>0</v>
      </c>
      <c r="AQ67" s="110">
        <v>0</v>
      </c>
      <c r="AR67" s="110">
        <v>0</v>
      </c>
      <c r="AS67" s="110">
        <v>0</v>
      </c>
      <c r="AT67" s="110">
        <v>0</v>
      </c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91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>
        <v>0</v>
      </c>
      <c r="K68" s="116">
        <v>0</v>
      </c>
      <c r="L68" s="140">
        <v>0</v>
      </c>
      <c r="M68" s="116">
        <v>0</v>
      </c>
      <c r="N68" s="140">
        <v>0</v>
      </c>
      <c r="O68" s="116">
        <v>0</v>
      </c>
      <c r="P68" s="140">
        <v>0</v>
      </c>
      <c r="Q68" s="116">
        <v>0</v>
      </c>
      <c r="R68" s="140">
        <v>0</v>
      </c>
      <c r="S68" s="116">
        <v>0</v>
      </c>
      <c r="T68" s="140">
        <v>0</v>
      </c>
      <c r="U68" s="116">
        <v>0</v>
      </c>
      <c r="V68" s="140">
        <v>0</v>
      </c>
      <c r="W68" s="116">
        <v>0</v>
      </c>
      <c r="X68" s="140">
        <v>0</v>
      </c>
      <c r="Y68" s="116">
        <v>0</v>
      </c>
      <c r="Z68" s="140">
        <v>0</v>
      </c>
      <c r="AA68" s="116">
        <v>0</v>
      </c>
      <c r="AB68" s="125">
        <v>0</v>
      </c>
      <c r="AC68" s="137">
        <v>0</v>
      </c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>
        <v>0</v>
      </c>
      <c r="AO68" s="142">
        <v>0</v>
      </c>
      <c r="AP68" s="98">
        <v>0</v>
      </c>
      <c r="AQ68" s="98">
        <v>0</v>
      </c>
      <c r="AR68" s="98">
        <v>0</v>
      </c>
      <c r="AS68" s="98">
        <v>0</v>
      </c>
      <c r="AT68" s="98">
        <v>0</v>
      </c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50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>
        <v>0</v>
      </c>
      <c r="K69" s="1410">
        <v>0</v>
      </c>
      <c r="L69" s="832">
        <v>0</v>
      </c>
      <c r="M69" s="1410">
        <v>0</v>
      </c>
      <c r="N69" s="832">
        <v>0</v>
      </c>
      <c r="O69" s="1410">
        <v>0</v>
      </c>
      <c r="P69" s="832">
        <v>0</v>
      </c>
      <c r="Q69" s="1410">
        <v>0</v>
      </c>
      <c r="R69" s="832">
        <v>0</v>
      </c>
      <c r="S69" s="1410">
        <v>0</v>
      </c>
      <c r="T69" s="832">
        <v>0</v>
      </c>
      <c r="U69" s="1410">
        <v>0</v>
      </c>
      <c r="V69" s="832">
        <v>0</v>
      </c>
      <c r="W69" s="1410">
        <v>0</v>
      </c>
      <c r="X69" s="832">
        <v>0</v>
      </c>
      <c r="Y69" s="1410">
        <v>0</v>
      </c>
      <c r="Z69" s="832">
        <v>0</v>
      </c>
      <c r="AA69" s="1410">
        <v>0</v>
      </c>
      <c r="AB69" s="832">
        <v>0</v>
      </c>
      <c r="AC69" s="1410">
        <v>0</v>
      </c>
      <c r="AD69" s="832">
        <v>0</v>
      </c>
      <c r="AE69" s="1410">
        <v>0</v>
      </c>
      <c r="AF69" s="832">
        <v>0</v>
      </c>
      <c r="AG69" s="1410">
        <v>0</v>
      </c>
      <c r="AH69" s="832">
        <v>0</v>
      </c>
      <c r="AI69" s="1410">
        <v>0</v>
      </c>
      <c r="AJ69" s="832">
        <v>0</v>
      </c>
      <c r="AK69" s="1410">
        <v>0</v>
      </c>
      <c r="AL69" s="1411">
        <v>0</v>
      </c>
      <c r="AM69" s="1408">
        <v>0</v>
      </c>
      <c r="AN69" s="287">
        <v>0</v>
      </c>
      <c r="AO69" s="1340">
        <v>0</v>
      </c>
      <c r="AP69" s="1294">
        <v>0</v>
      </c>
      <c r="AQ69" s="1294">
        <v>0</v>
      </c>
      <c r="AR69" s="1294">
        <v>0</v>
      </c>
      <c r="AS69" s="1294">
        <v>0</v>
      </c>
      <c r="AT69" s="1294">
        <v>0</v>
      </c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59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>
        <v>0</v>
      </c>
      <c r="K70" s="137">
        <v>0</v>
      </c>
      <c r="L70" s="125">
        <v>0</v>
      </c>
      <c r="M70" s="137">
        <v>0</v>
      </c>
      <c r="N70" s="125">
        <v>0</v>
      </c>
      <c r="O70" s="137">
        <v>0</v>
      </c>
      <c r="P70" s="125">
        <v>0</v>
      </c>
      <c r="Q70" s="137">
        <v>0</v>
      </c>
      <c r="R70" s="125">
        <v>0</v>
      </c>
      <c r="S70" s="137">
        <v>0</v>
      </c>
      <c r="T70" s="125">
        <v>0</v>
      </c>
      <c r="U70" s="137">
        <v>0</v>
      </c>
      <c r="V70" s="125">
        <v>0</v>
      </c>
      <c r="W70" s="137">
        <v>0</v>
      </c>
      <c r="X70" s="125">
        <v>0</v>
      </c>
      <c r="Y70" s="137">
        <v>0</v>
      </c>
      <c r="Z70" s="125">
        <v>0</v>
      </c>
      <c r="AA70" s="137">
        <v>0</v>
      </c>
      <c r="AB70" s="125">
        <v>0</v>
      </c>
      <c r="AC70" s="137">
        <v>0</v>
      </c>
      <c r="AD70" s="125">
        <v>0</v>
      </c>
      <c r="AE70" s="137">
        <v>0</v>
      </c>
      <c r="AF70" s="125">
        <v>0</v>
      </c>
      <c r="AG70" s="137">
        <v>0</v>
      </c>
      <c r="AH70" s="125">
        <v>0</v>
      </c>
      <c r="AI70" s="137">
        <v>0</v>
      </c>
      <c r="AJ70" s="125">
        <v>0</v>
      </c>
      <c r="AK70" s="137">
        <v>0</v>
      </c>
      <c r="AL70" s="184">
        <v>0</v>
      </c>
      <c r="AM70" s="231">
        <v>0</v>
      </c>
      <c r="AN70" s="286">
        <v>0</v>
      </c>
      <c r="AO70" s="276">
        <v>0</v>
      </c>
      <c r="AP70" s="237">
        <v>0</v>
      </c>
      <c r="AQ70" s="237">
        <v>0</v>
      </c>
      <c r="AR70" s="237">
        <v>0</v>
      </c>
      <c r="AS70" s="237">
        <v>0</v>
      </c>
      <c r="AT70" s="237">
        <v>0</v>
      </c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59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>
        <v>0</v>
      </c>
      <c r="K71" s="137">
        <v>0</v>
      </c>
      <c r="L71" s="125">
        <v>0</v>
      </c>
      <c r="M71" s="137">
        <v>0</v>
      </c>
      <c r="N71" s="125">
        <v>0</v>
      </c>
      <c r="O71" s="137">
        <v>0</v>
      </c>
      <c r="P71" s="125">
        <v>0</v>
      </c>
      <c r="Q71" s="137">
        <v>0</v>
      </c>
      <c r="R71" s="125">
        <v>0</v>
      </c>
      <c r="S71" s="137">
        <v>0</v>
      </c>
      <c r="T71" s="125">
        <v>0</v>
      </c>
      <c r="U71" s="137">
        <v>0</v>
      </c>
      <c r="V71" s="125">
        <v>0</v>
      </c>
      <c r="W71" s="137">
        <v>0</v>
      </c>
      <c r="X71" s="125">
        <v>0</v>
      </c>
      <c r="Y71" s="137">
        <v>0</v>
      </c>
      <c r="Z71" s="125">
        <v>0</v>
      </c>
      <c r="AA71" s="137">
        <v>0</v>
      </c>
      <c r="AB71" s="125">
        <v>0</v>
      </c>
      <c r="AC71" s="137">
        <v>0</v>
      </c>
      <c r="AD71" s="125">
        <v>0</v>
      </c>
      <c r="AE71" s="137">
        <v>0</v>
      </c>
      <c r="AF71" s="125">
        <v>0</v>
      </c>
      <c r="AG71" s="137">
        <v>0</v>
      </c>
      <c r="AH71" s="125">
        <v>0</v>
      </c>
      <c r="AI71" s="137">
        <v>0</v>
      </c>
      <c r="AJ71" s="125">
        <v>0</v>
      </c>
      <c r="AK71" s="137">
        <v>0</v>
      </c>
      <c r="AL71" s="184">
        <v>0</v>
      </c>
      <c r="AM71" s="231">
        <v>0</v>
      </c>
      <c r="AN71" s="286">
        <v>0</v>
      </c>
      <c r="AO71" s="165">
        <v>0</v>
      </c>
      <c r="AP71" s="138">
        <v>0</v>
      </c>
      <c r="AQ71" s="138">
        <v>0</v>
      </c>
      <c r="AR71" s="138">
        <v>0</v>
      </c>
      <c r="AS71" s="138">
        <v>0</v>
      </c>
      <c r="AT71" s="138">
        <v>0</v>
      </c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59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>
        <v>0</v>
      </c>
      <c r="K72" s="137">
        <v>0</v>
      </c>
      <c r="L72" s="125">
        <v>0</v>
      </c>
      <c r="M72" s="137">
        <v>0</v>
      </c>
      <c r="N72" s="125">
        <v>0</v>
      </c>
      <c r="O72" s="137">
        <v>0</v>
      </c>
      <c r="P72" s="125">
        <v>0</v>
      </c>
      <c r="Q72" s="137">
        <v>0</v>
      </c>
      <c r="R72" s="125">
        <v>0</v>
      </c>
      <c r="S72" s="137">
        <v>0</v>
      </c>
      <c r="T72" s="125">
        <v>0</v>
      </c>
      <c r="U72" s="137">
        <v>0</v>
      </c>
      <c r="V72" s="125">
        <v>0</v>
      </c>
      <c r="W72" s="137">
        <v>0</v>
      </c>
      <c r="X72" s="125">
        <v>0</v>
      </c>
      <c r="Y72" s="137">
        <v>0</v>
      </c>
      <c r="Z72" s="125">
        <v>0</v>
      </c>
      <c r="AA72" s="137">
        <v>0</v>
      </c>
      <c r="AB72" s="125">
        <v>0</v>
      </c>
      <c r="AC72" s="137">
        <v>0</v>
      </c>
      <c r="AD72" s="125">
        <v>0</v>
      </c>
      <c r="AE72" s="137">
        <v>0</v>
      </c>
      <c r="AF72" s="125">
        <v>0</v>
      </c>
      <c r="AG72" s="137">
        <v>0</v>
      </c>
      <c r="AH72" s="125">
        <v>0</v>
      </c>
      <c r="AI72" s="137">
        <v>0</v>
      </c>
      <c r="AJ72" s="125">
        <v>0</v>
      </c>
      <c r="AK72" s="137">
        <v>0</v>
      </c>
      <c r="AL72" s="184">
        <v>0</v>
      </c>
      <c r="AM72" s="231">
        <v>0</v>
      </c>
      <c r="AN72" s="286">
        <v>0</v>
      </c>
      <c r="AO72" s="165">
        <v>0</v>
      </c>
      <c r="AP72" s="138">
        <v>0</v>
      </c>
      <c r="AQ72" s="138">
        <v>0</v>
      </c>
      <c r="AR72" s="138">
        <v>0</v>
      </c>
      <c r="AS72" s="138">
        <v>0</v>
      </c>
      <c r="AT72" s="138">
        <v>0</v>
      </c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59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>
        <v>0</v>
      </c>
      <c r="K73" s="137">
        <v>0</v>
      </c>
      <c r="L73" s="125">
        <v>0</v>
      </c>
      <c r="M73" s="137">
        <v>0</v>
      </c>
      <c r="N73" s="125">
        <v>0</v>
      </c>
      <c r="O73" s="137">
        <v>0</v>
      </c>
      <c r="P73" s="125">
        <v>0</v>
      </c>
      <c r="Q73" s="137">
        <v>0</v>
      </c>
      <c r="R73" s="125">
        <v>0</v>
      </c>
      <c r="S73" s="137">
        <v>0</v>
      </c>
      <c r="T73" s="125">
        <v>0</v>
      </c>
      <c r="U73" s="137">
        <v>0</v>
      </c>
      <c r="V73" s="125">
        <v>0</v>
      </c>
      <c r="W73" s="137">
        <v>0</v>
      </c>
      <c r="X73" s="125">
        <v>0</v>
      </c>
      <c r="Y73" s="137">
        <v>0</v>
      </c>
      <c r="Z73" s="125">
        <v>0</v>
      </c>
      <c r="AA73" s="137">
        <v>0</v>
      </c>
      <c r="AB73" s="125">
        <v>0</v>
      </c>
      <c r="AC73" s="137">
        <v>0</v>
      </c>
      <c r="AD73" s="125">
        <v>0</v>
      </c>
      <c r="AE73" s="137">
        <v>0</v>
      </c>
      <c r="AF73" s="125">
        <v>0</v>
      </c>
      <c r="AG73" s="137">
        <v>0</v>
      </c>
      <c r="AH73" s="125">
        <v>0</v>
      </c>
      <c r="AI73" s="137">
        <v>0</v>
      </c>
      <c r="AJ73" s="125">
        <v>0</v>
      </c>
      <c r="AK73" s="137">
        <v>0</v>
      </c>
      <c r="AL73" s="184">
        <v>0</v>
      </c>
      <c r="AM73" s="231">
        <v>0</v>
      </c>
      <c r="AN73" s="286">
        <v>0</v>
      </c>
      <c r="AO73" s="165">
        <v>0</v>
      </c>
      <c r="AP73" s="138">
        <v>0</v>
      </c>
      <c r="AQ73" s="138">
        <v>0</v>
      </c>
      <c r="AR73" s="138">
        <v>0</v>
      </c>
      <c r="AS73" s="138">
        <v>0</v>
      </c>
      <c r="AT73" s="138">
        <v>0</v>
      </c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59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>
        <v>0</v>
      </c>
      <c r="K74" s="154">
        <v>0</v>
      </c>
      <c r="L74" s="153">
        <v>0</v>
      </c>
      <c r="M74" s="154">
        <v>0</v>
      </c>
      <c r="N74" s="153">
        <v>0</v>
      </c>
      <c r="O74" s="154">
        <v>0</v>
      </c>
      <c r="P74" s="153">
        <v>0</v>
      </c>
      <c r="Q74" s="154">
        <v>0</v>
      </c>
      <c r="R74" s="153">
        <v>0</v>
      </c>
      <c r="S74" s="154">
        <v>0</v>
      </c>
      <c r="T74" s="153">
        <v>0</v>
      </c>
      <c r="U74" s="154">
        <v>0</v>
      </c>
      <c r="V74" s="153">
        <v>0</v>
      </c>
      <c r="W74" s="154">
        <v>0</v>
      </c>
      <c r="X74" s="153">
        <v>0</v>
      </c>
      <c r="Y74" s="154">
        <v>0</v>
      </c>
      <c r="Z74" s="153">
        <v>0</v>
      </c>
      <c r="AA74" s="154">
        <v>0</v>
      </c>
      <c r="AB74" s="153">
        <v>0</v>
      </c>
      <c r="AC74" s="154">
        <v>0</v>
      </c>
      <c r="AD74" s="153">
        <v>0</v>
      </c>
      <c r="AE74" s="154">
        <v>0</v>
      </c>
      <c r="AF74" s="153">
        <v>0</v>
      </c>
      <c r="AG74" s="154">
        <v>0</v>
      </c>
      <c r="AH74" s="153">
        <v>0</v>
      </c>
      <c r="AI74" s="154">
        <v>0</v>
      </c>
      <c r="AJ74" s="153">
        <v>0</v>
      </c>
      <c r="AK74" s="154">
        <v>0</v>
      </c>
      <c r="AL74" s="189">
        <v>0</v>
      </c>
      <c r="AM74" s="321">
        <v>0</v>
      </c>
      <c r="AN74" s="286">
        <v>0</v>
      </c>
      <c r="AO74" s="193">
        <v>0</v>
      </c>
      <c r="AP74" s="110">
        <v>0</v>
      </c>
      <c r="AQ74" s="110">
        <v>0</v>
      </c>
      <c r="AR74" s="110">
        <v>0</v>
      </c>
      <c r="AS74" s="110">
        <v>0</v>
      </c>
      <c r="AT74" s="110">
        <v>0</v>
      </c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91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>
        <v>0</v>
      </c>
      <c r="K75" s="116">
        <v>0</v>
      </c>
      <c r="L75" s="140">
        <v>0</v>
      </c>
      <c r="M75" s="116">
        <v>0</v>
      </c>
      <c r="N75" s="140">
        <v>0</v>
      </c>
      <c r="O75" s="116">
        <v>0</v>
      </c>
      <c r="P75" s="140">
        <v>0</v>
      </c>
      <c r="Q75" s="116">
        <v>0</v>
      </c>
      <c r="R75" s="140">
        <v>0</v>
      </c>
      <c r="S75" s="116">
        <v>0</v>
      </c>
      <c r="T75" s="140">
        <v>0</v>
      </c>
      <c r="U75" s="116">
        <v>0</v>
      </c>
      <c r="V75" s="140">
        <v>0</v>
      </c>
      <c r="W75" s="116">
        <v>0</v>
      </c>
      <c r="X75" s="140">
        <v>0</v>
      </c>
      <c r="Y75" s="116">
        <v>0</v>
      </c>
      <c r="Z75" s="140">
        <v>0</v>
      </c>
      <c r="AA75" s="116">
        <v>0</v>
      </c>
      <c r="AB75" s="140">
        <v>0</v>
      </c>
      <c r="AC75" s="116">
        <v>0</v>
      </c>
      <c r="AD75" s="140">
        <v>0</v>
      </c>
      <c r="AE75" s="116">
        <v>0</v>
      </c>
      <c r="AF75" s="140">
        <v>0</v>
      </c>
      <c r="AG75" s="116">
        <v>0</v>
      </c>
      <c r="AH75" s="140">
        <v>0</v>
      </c>
      <c r="AI75" s="116">
        <v>0</v>
      </c>
      <c r="AJ75" s="140">
        <v>0</v>
      </c>
      <c r="AK75" s="116">
        <v>0</v>
      </c>
      <c r="AL75" s="186">
        <v>0</v>
      </c>
      <c r="AM75" s="232">
        <v>0</v>
      </c>
      <c r="AN75" s="1438">
        <v>0</v>
      </c>
      <c r="AO75" s="142">
        <v>0</v>
      </c>
      <c r="AP75" s="98">
        <v>0</v>
      </c>
      <c r="AQ75" s="98">
        <v>0</v>
      </c>
      <c r="AR75" s="98">
        <v>0</v>
      </c>
      <c r="AS75" s="98">
        <v>0</v>
      </c>
      <c r="AT75" s="98">
        <v>0</v>
      </c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50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>
        <v>0</v>
      </c>
      <c r="K76" s="1410">
        <v>0</v>
      </c>
      <c r="L76" s="832">
        <v>0</v>
      </c>
      <c r="M76" s="1410">
        <v>0</v>
      </c>
      <c r="N76" s="832">
        <v>0</v>
      </c>
      <c r="O76" s="1410">
        <v>0</v>
      </c>
      <c r="P76" s="832">
        <v>0</v>
      </c>
      <c r="Q76" s="1410">
        <v>0</v>
      </c>
      <c r="R76" s="832">
        <v>0</v>
      </c>
      <c r="S76" s="1410">
        <v>0</v>
      </c>
      <c r="T76" s="832">
        <v>0</v>
      </c>
      <c r="U76" s="1410">
        <v>0</v>
      </c>
      <c r="V76" s="832">
        <v>0</v>
      </c>
      <c r="W76" s="1410">
        <v>0</v>
      </c>
      <c r="X76" s="832">
        <v>0</v>
      </c>
      <c r="Y76" s="1410">
        <v>0</v>
      </c>
      <c r="Z76" s="832">
        <v>0</v>
      </c>
      <c r="AA76" s="1410">
        <v>0</v>
      </c>
      <c r="AB76" s="153">
        <v>0</v>
      </c>
      <c r="AC76" s="154">
        <v>0</v>
      </c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>
        <v>0</v>
      </c>
      <c r="AO76" s="1340">
        <v>0</v>
      </c>
      <c r="AP76" s="1294">
        <v>0</v>
      </c>
      <c r="AQ76" s="1294">
        <v>0</v>
      </c>
      <c r="AR76" s="1294">
        <v>0</v>
      </c>
      <c r="AS76" s="1294">
        <v>0</v>
      </c>
      <c r="AT76" s="1294">
        <v>0</v>
      </c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59"/>
      <c r="B77" s="778" t="s">
        <v>1716</v>
      </c>
      <c r="C77" s="1056">
        <f t="shared" si="12"/>
        <v>14</v>
      </c>
      <c r="D77" s="1055">
        <f t="shared" si="13"/>
        <v>0</v>
      </c>
      <c r="E77" s="1435">
        <f t="shared" si="14"/>
        <v>14</v>
      </c>
      <c r="F77" s="106"/>
      <c r="G77" s="200"/>
      <c r="H77" s="106"/>
      <c r="I77" s="200"/>
      <c r="J77" s="125">
        <v>0</v>
      </c>
      <c r="K77" s="137">
        <v>1</v>
      </c>
      <c r="L77" s="125">
        <v>0</v>
      </c>
      <c r="M77" s="137">
        <v>0</v>
      </c>
      <c r="N77" s="125">
        <v>0</v>
      </c>
      <c r="O77" s="137">
        <v>6</v>
      </c>
      <c r="P77" s="125">
        <v>0</v>
      </c>
      <c r="Q77" s="137">
        <v>2</v>
      </c>
      <c r="R77" s="125">
        <v>0</v>
      </c>
      <c r="S77" s="137">
        <v>4</v>
      </c>
      <c r="T77" s="125">
        <v>0</v>
      </c>
      <c r="U77" s="137">
        <v>1</v>
      </c>
      <c r="V77" s="125">
        <v>0</v>
      </c>
      <c r="W77" s="137">
        <v>0</v>
      </c>
      <c r="X77" s="125">
        <v>0</v>
      </c>
      <c r="Y77" s="137">
        <v>0</v>
      </c>
      <c r="Z77" s="125">
        <v>0</v>
      </c>
      <c r="AA77" s="137">
        <v>0</v>
      </c>
      <c r="AB77" s="153">
        <v>0</v>
      </c>
      <c r="AC77" s="154">
        <v>0</v>
      </c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>
        <v>0</v>
      </c>
      <c r="AO77" s="165">
        <v>0</v>
      </c>
      <c r="AP77" s="138">
        <v>0</v>
      </c>
      <c r="AQ77" s="138">
        <v>1</v>
      </c>
      <c r="AR77" s="138">
        <v>0</v>
      </c>
      <c r="AS77" s="138">
        <v>1</v>
      </c>
      <c r="AT77" s="138">
        <v>0</v>
      </c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59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>
        <v>0</v>
      </c>
      <c r="K78" s="137">
        <v>0</v>
      </c>
      <c r="L78" s="125">
        <v>0</v>
      </c>
      <c r="M78" s="137">
        <v>0</v>
      </c>
      <c r="N78" s="125">
        <v>0</v>
      </c>
      <c r="O78" s="137">
        <v>0</v>
      </c>
      <c r="P78" s="125">
        <v>0</v>
      </c>
      <c r="Q78" s="137">
        <v>0</v>
      </c>
      <c r="R78" s="125">
        <v>0</v>
      </c>
      <c r="S78" s="137">
        <v>0</v>
      </c>
      <c r="T78" s="125">
        <v>0</v>
      </c>
      <c r="U78" s="137">
        <v>0</v>
      </c>
      <c r="V78" s="125">
        <v>0</v>
      </c>
      <c r="W78" s="137">
        <v>0</v>
      </c>
      <c r="X78" s="125">
        <v>0</v>
      </c>
      <c r="Y78" s="137">
        <v>0</v>
      </c>
      <c r="Z78" s="125">
        <v>0</v>
      </c>
      <c r="AA78" s="137">
        <v>0</v>
      </c>
      <c r="AB78" s="153">
        <v>0</v>
      </c>
      <c r="AC78" s="154">
        <v>0</v>
      </c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>
        <v>0</v>
      </c>
      <c r="AO78" s="193">
        <v>0</v>
      </c>
      <c r="AP78" s="110">
        <v>0</v>
      </c>
      <c r="AQ78" s="110">
        <v>0</v>
      </c>
      <c r="AR78" s="110">
        <v>0</v>
      </c>
      <c r="AS78" s="110">
        <v>0</v>
      </c>
      <c r="AT78" s="110">
        <v>0</v>
      </c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59"/>
      <c r="B79" s="778" t="s">
        <v>1714</v>
      </c>
      <c r="C79" s="472">
        <f t="shared" si="24"/>
        <v>13</v>
      </c>
      <c r="D79" s="473">
        <f t="shared" si="13"/>
        <v>0</v>
      </c>
      <c r="E79" s="1435">
        <f t="shared" si="14"/>
        <v>13</v>
      </c>
      <c r="F79" s="106"/>
      <c r="G79" s="200"/>
      <c r="H79" s="106"/>
      <c r="I79" s="200"/>
      <c r="J79" s="153">
        <v>0</v>
      </c>
      <c r="K79" s="154">
        <v>0</v>
      </c>
      <c r="L79" s="153">
        <v>0</v>
      </c>
      <c r="M79" s="154">
        <v>0</v>
      </c>
      <c r="N79" s="153">
        <v>0</v>
      </c>
      <c r="O79" s="154">
        <v>1</v>
      </c>
      <c r="P79" s="153">
        <v>0</v>
      </c>
      <c r="Q79" s="154">
        <v>7</v>
      </c>
      <c r="R79" s="153">
        <v>0</v>
      </c>
      <c r="S79" s="154">
        <v>4</v>
      </c>
      <c r="T79" s="153">
        <v>0</v>
      </c>
      <c r="U79" s="154">
        <v>1</v>
      </c>
      <c r="V79" s="153">
        <v>0</v>
      </c>
      <c r="W79" s="154">
        <v>0</v>
      </c>
      <c r="X79" s="153">
        <v>0</v>
      </c>
      <c r="Y79" s="154">
        <v>0</v>
      </c>
      <c r="Z79" s="153">
        <v>0</v>
      </c>
      <c r="AA79" s="154">
        <v>0</v>
      </c>
      <c r="AB79" s="153">
        <v>0</v>
      </c>
      <c r="AC79" s="154">
        <v>0</v>
      </c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>
        <v>0</v>
      </c>
      <c r="AO79" s="193">
        <v>0</v>
      </c>
      <c r="AP79" s="110">
        <v>0</v>
      </c>
      <c r="AQ79" s="110">
        <v>2</v>
      </c>
      <c r="AR79" s="110">
        <v>0</v>
      </c>
      <c r="AS79" s="110">
        <v>0</v>
      </c>
      <c r="AT79" s="110">
        <v>0</v>
      </c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59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>
        <v>0</v>
      </c>
      <c r="K80" s="116">
        <v>0</v>
      </c>
      <c r="L80" s="2897">
        <v>0</v>
      </c>
      <c r="M80" s="3032">
        <v>0</v>
      </c>
      <c r="N80" s="2897">
        <v>0</v>
      </c>
      <c r="O80" s="3032">
        <v>0</v>
      </c>
      <c r="P80" s="2897">
        <v>0</v>
      </c>
      <c r="Q80" s="3032">
        <v>0</v>
      </c>
      <c r="R80" s="2897">
        <v>0</v>
      </c>
      <c r="S80" s="3032">
        <v>0</v>
      </c>
      <c r="T80" s="2897">
        <v>0</v>
      </c>
      <c r="U80" s="3032">
        <v>0</v>
      </c>
      <c r="V80" s="2897">
        <v>0</v>
      </c>
      <c r="W80" s="3032">
        <v>0</v>
      </c>
      <c r="X80" s="2897">
        <v>0</v>
      </c>
      <c r="Y80" s="3032">
        <v>0</v>
      </c>
      <c r="Z80" s="2897">
        <v>0</v>
      </c>
      <c r="AA80" s="3032">
        <v>0</v>
      </c>
      <c r="AB80" s="2897">
        <v>0</v>
      </c>
      <c r="AC80" s="3032">
        <v>0</v>
      </c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>
        <v>0</v>
      </c>
      <c r="AO80" s="142">
        <v>0</v>
      </c>
      <c r="AP80" s="98">
        <v>0</v>
      </c>
      <c r="AQ80" s="98">
        <v>0</v>
      </c>
      <c r="AR80" s="98">
        <v>0</v>
      </c>
      <c r="AS80" s="98">
        <v>0</v>
      </c>
      <c r="AT80" s="98">
        <v>0</v>
      </c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>
        <v>0</v>
      </c>
      <c r="G81" s="2825">
        <v>0</v>
      </c>
      <c r="H81" s="2823">
        <v>0</v>
      </c>
      <c r="I81" s="2825">
        <v>0</v>
      </c>
      <c r="J81" s="2823">
        <v>0</v>
      </c>
      <c r="K81" s="2824">
        <v>0</v>
      </c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>
        <v>0</v>
      </c>
      <c r="AO81" s="2825">
        <v>0</v>
      </c>
      <c r="AP81" s="3025">
        <v>0</v>
      </c>
      <c r="AQ81" s="3025">
        <v>0</v>
      </c>
      <c r="AR81" s="3025">
        <v>0</v>
      </c>
      <c r="AS81" s="3025">
        <v>0</v>
      </c>
      <c r="AT81" s="3025">
        <v>0</v>
      </c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50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>
        <v>0</v>
      </c>
      <c r="G82" s="164">
        <v>0</v>
      </c>
      <c r="H82" s="3017">
        <v>0</v>
      </c>
      <c r="I82" s="164">
        <v>0</v>
      </c>
      <c r="J82" s="3017">
        <v>0</v>
      </c>
      <c r="K82" s="3033">
        <v>0</v>
      </c>
      <c r="L82" s="125">
        <v>0</v>
      </c>
      <c r="M82" s="137">
        <v>0</v>
      </c>
      <c r="N82" s="125">
        <v>0</v>
      </c>
      <c r="O82" s="137">
        <v>0</v>
      </c>
      <c r="P82" s="125">
        <v>0</v>
      </c>
      <c r="Q82" s="137">
        <v>0</v>
      </c>
      <c r="R82" s="125">
        <v>0</v>
      </c>
      <c r="S82" s="137">
        <v>0</v>
      </c>
      <c r="T82" s="125">
        <v>0</v>
      </c>
      <c r="U82" s="137">
        <v>0</v>
      </c>
      <c r="V82" s="125">
        <v>0</v>
      </c>
      <c r="W82" s="137">
        <v>0</v>
      </c>
      <c r="X82" s="125">
        <v>0</v>
      </c>
      <c r="Y82" s="137">
        <v>0</v>
      </c>
      <c r="Z82" s="125">
        <v>0</v>
      </c>
      <c r="AA82" s="137">
        <v>0</v>
      </c>
      <c r="AB82" s="125">
        <v>0</v>
      </c>
      <c r="AC82" s="137">
        <v>0</v>
      </c>
      <c r="AD82" s="3017">
        <v>0</v>
      </c>
      <c r="AE82" s="3033">
        <v>0</v>
      </c>
      <c r="AF82" s="3017">
        <v>0</v>
      </c>
      <c r="AG82" s="3033">
        <v>0</v>
      </c>
      <c r="AH82" s="3017">
        <v>0</v>
      </c>
      <c r="AI82" s="3033">
        <v>0</v>
      </c>
      <c r="AJ82" s="3017">
        <v>0</v>
      </c>
      <c r="AK82" s="3033">
        <v>0</v>
      </c>
      <c r="AL82" s="3034">
        <v>0</v>
      </c>
      <c r="AM82" s="3035">
        <v>0</v>
      </c>
      <c r="AN82" s="3036">
        <v>0</v>
      </c>
      <c r="AO82" s="164">
        <v>0</v>
      </c>
      <c r="AP82" s="3024">
        <v>0</v>
      </c>
      <c r="AQ82" s="3024">
        <v>0</v>
      </c>
      <c r="AR82" s="3024">
        <v>0</v>
      </c>
      <c r="AS82" s="3024">
        <v>0</v>
      </c>
      <c r="AT82" s="3024">
        <v>0</v>
      </c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59"/>
      <c r="B83" s="151" t="s">
        <v>26</v>
      </c>
      <c r="C83" s="472">
        <f t="shared" si="24"/>
        <v>2</v>
      </c>
      <c r="D83" s="473">
        <f t="shared" ref="D83:D89" si="34">SUM(F83+H83+J83+L83+N83+P83+R83+T83+V83+X83+Z83+AB83+AD83+AF83+AH83+AJ83+AL83)</f>
        <v>0</v>
      </c>
      <c r="E83" s="1436">
        <f t="shared" ref="E83:E89" si="35">SUM(G83+I83+K83+M83+O83+Q83+S83+U83+W83+Y83+AA83+AC83+AE83+AG83+AI83+AK83+AM83)</f>
        <v>2</v>
      </c>
      <c r="F83" s="125">
        <v>0</v>
      </c>
      <c r="G83" s="165">
        <v>0</v>
      </c>
      <c r="H83" s="125">
        <v>0</v>
      </c>
      <c r="I83" s="165">
        <v>0</v>
      </c>
      <c r="J83" s="125">
        <v>0</v>
      </c>
      <c r="K83" s="137">
        <v>0</v>
      </c>
      <c r="L83" s="125">
        <v>0</v>
      </c>
      <c r="M83" s="137">
        <v>0</v>
      </c>
      <c r="N83" s="125">
        <v>0</v>
      </c>
      <c r="O83" s="137">
        <v>0</v>
      </c>
      <c r="P83" s="125">
        <v>0</v>
      </c>
      <c r="Q83" s="137">
        <v>0</v>
      </c>
      <c r="R83" s="125">
        <v>0</v>
      </c>
      <c r="S83" s="137">
        <v>0</v>
      </c>
      <c r="T83" s="125">
        <v>0</v>
      </c>
      <c r="U83" s="137">
        <v>0</v>
      </c>
      <c r="V83" s="125">
        <v>0</v>
      </c>
      <c r="W83" s="137">
        <v>0</v>
      </c>
      <c r="X83" s="125">
        <v>0</v>
      </c>
      <c r="Y83" s="137">
        <v>2</v>
      </c>
      <c r="Z83" s="125">
        <v>0</v>
      </c>
      <c r="AA83" s="137">
        <v>0</v>
      </c>
      <c r="AB83" s="125">
        <v>0</v>
      </c>
      <c r="AC83" s="137">
        <v>0</v>
      </c>
      <c r="AD83" s="125">
        <v>0</v>
      </c>
      <c r="AE83" s="137">
        <v>0</v>
      </c>
      <c r="AF83" s="125">
        <v>0</v>
      </c>
      <c r="AG83" s="137">
        <v>0</v>
      </c>
      <c r="AH83" s="125">
        <v>0</v>
      </c>
      <c r="AI83" s="137">
        <v>0</v>
      </c>
      <c r="AJ83" s="125">
        <v>0</v>
      </c>
      <c r="AK83" s="137">
        <v>0</v>
      </c>
      <c r="AL83" s="184">
        <v>0</v>
      </c>
      <c r="AM83" s="231">
        <v>0</v>
      </c>
      <c r="AN83" s="1343">
        <v>0</v>
      </c>
      <c r="AO83" s="165">
        <v>0</v>
      </c>
      <c r="AP83" s="138">
        <v>0</v>
      </c>
      <c r="AQ83" s="138">
        <v>0</v>
      </c>
      <c r="AR83" s="138">
        <v>0</v>
      </c>
      <c r="AS83" s="138">
        <v>0</v>
      </c>
      <c r="AT83" s="138">
        <v>0</v>
      </c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59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>
        <v>0</v>
      </c>
      <c r="G84" s="165">
        <v>0</v>
      </c>
      <c r="H84" s="125">
        <v>0</v>
      </c>
      <c r="I84" s="165">
        <v>0</v>
      </c>
      <c r="J84" s="125">
        <v>0</v>
      </c>
      <c r="K84" s="137">
        <v>0</v>
      </c>
      <c r="L84" s="125">
        <v>0</v>
      </c>
      <c r="M84" s="137">
        <v>0</v>
      </c>
      <c r="N84" s="125">
        <v>0</v>
      </c>
      <c r="O84" s="137">
        <v>0</v>
      </c>
      <c r="P84" s="125">
        <v>0</v>
      </c>
      <c r="Q84" s="137">
        <v>0</v>
      </c>
      <c r="R84" s="125">
        <v>0</v>
      </c>
      <c r="S84" s="137">
        <v>0</v>
      </c>
      <c r="T84" s="125">
        <v>0</v>
      </c>
      <c r="U84" s="137">
        <v>0</v>
      </c>
      <c r="V84" s="125">
        <v>0</v>
      </c>
      <c r="W84" s="137">
        <v>0</v>
      </c>
      <c r="X84" s="125">
        <v>0</v>
      </c>
      <c r="Y84" s="137">
        <v>0</v>
      </c>
      <c r="Z84" s="125">
        <v>0</v>
      </c>
      <c r="AA84" s="137">
        <v>0</v>
      </c>
      <c r="AB84" s="125">
        <v>0</v>
      </c>
      <c r="AC84" s="137">
        <v>0</v>
      </c>
      <c r="AD84" s="125">
        <v>0</v>
      </c>
      <c r="AE84" s="137">
        <v>0</v>
      </c>
      <c r="AF84" s="125">
        <v>0</v>
      </c>
      <c r="AG84" s="137">
        <v>0</v>
      </c>
      <c r="AH84" s="125">
        <v>0</v>
      </c>
      <c r="AI84" s="137">
        <v>0</v>
      </c>
      <c r="AJ84" s="125">
        <v>0</v>
      </c>
      <c r="AK84" s="137">
        <v>0</v>
      </c>
      <c r="AL84" s="184">
        <v>0</v>
      </c>
      <c r="AM84" s="231">
        <v>0</v>
      </c>
      <c r="AN84" s="1343">
        <v>0</v>
      </c>
      <c r="AO84" s="165">
        <v>0</v>
      </c>
      <c r="AP84" s="138">
        <v>0</v>
      </c>
      <c r="AQ84" s="138">
        <v>0</v>
      </c>
      <c r="AR84" s="138">
        <v>0</v>
      </c>
      <c r="AS84" s="138">
        <v>0</v>
      </c>
      <c r="AT84" s="138">
        <v>0</v>
      </c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59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>
        <v>0</v>
      </c>
      <c r="G85" s="165">
        <v>0</v>
      </c>
      <c r="H85" s="125">
        <v>0</v>
      </c>
      <c r="I85" s="165">
        <v>0</v>
      </c>
      <c r="J85" s="125">
        <v>0</v>
      </c>
      <c r="K85" s="137">
        <v>0</v>
      </c>
      <c r="L85" s="125">
        <v>0</v>
      </c>
      <c r="M85" s="137">
        <v>0</v>
      </c>
      <c r="N85" s="125">
        <v>0</v>
      </c>
      <c r="O85" s="137">
        <v>0</v>
      </c>
      <c r="P85" s="125">
        <v>0</v>
      </c>
      <c r="Q85" s="137">
        <v>0</v>
      </c>
      <c r="R85" s="125">
        <v>0</v>
      </c>
      <c r="S85" s="137">
        <v>0</v>
      </c>
      <c r="T85" s="125">
        <v>0</v>
      </c>
      <c r="U85" s="137">
        <v>0</v>
      </c>
      <c r="V85" s="125">
        <v>0</v>
      </c>
      <c r="W85" s="137">
        <v>0</v>
      </c>
      <c r="X85" s="125">
        <v>0</v>
      </c>
      <c r="Y85" s="137">
        <v>0</v>
      </c>
      <c r="Z85" s="125">
        <v>0</v>
      </c>
      <c r="AA85" s="137">
        <v>0</v>
      </c>
      <c r="AB85" s="125">
        <v>0</v>
      </c>
      <c r="AC85" s="137">
        <v>0</v>
      </c>
      <c r="AD85" s="125">
        <v>0</v>
      </c>
      <c r="AE85" s="137">
        <v>0</v>
      </c>
      <c r="AF85" s="125">
        <v>0</v>
      </c>
      <c r="AG85" s="137">
        <v>0</v>
      </c>
      <c r="AH85" s="125">
        <v>0</v>
      </c>
      <c r="AI85" s="137">
        <v>0</v>
      </c>
      <c r="AJ85" s="125">
        <v>0</v>
      </c>
      <c r="AK85" s="137">
        <v>0</v>
      </c>
      <c r="AL85" s="184">
        <v>0</v>
      </c>
      <c r="AM85" s="231">
        <v>0</v>
      </c>
      <c r="AN85" s="1343">
        <v>0</v>
      </c>
      <c r="AO85" s="165">
        <v>0</v>
      </c>
      <c r="AP85" s="138">
        <v>0</v>
      </c>
      <c r="AQ85" s="138">
        <v>0</v>
      </c>
      <c r="AR85" s="138">
        <v>0</v>
      </c>
      <c r="AS85" s="138">
        <v>0</v>
      </c>
      <c r="AT85" s="138">
        <v>0</v>
      </c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59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>
        <v>0</v>
      </c>
      <c r="G86" s="165">
        <v>0</v>
      </c>
      <c r="H86" s="125">
        <v>0</v>
      </c>
      <c r="I86" s="165">
        <v>0</v>
      </c>
      <c r="J86" s="125">
        <v>0</v>
      </c>
      <c r="K86" s="137">
        <v>0</v>
      </c>
      <c r="L86" s="125">
        <v>0</v>
      </c>
      <c r="M86" s="137">
        <v>0</v>
      </c>
      <c r="N86" s="125">
        <v>0</v>
      </c>
      <c r="O86" s="137">
        <v>0</v>
      </c>
      <c r="P86" s="125">
        <v>0</v>
      </c>
      <c r="Q86" s="137">
        <v>0</v>
      </c>
      <c r="R86" s="125">
        <v>0</v>
      </c>
      <c r="S86" s="137">
        <v>0</v>
      </c>
      <c r="T86" s="125">
        <v>0</v>
      </c>
      <c r="U86" s="137">
        <v>0</v>
      </c>
      <c r="V86" s="125">
        <v>0</v>
      </c>
      <c r="W86" s="137">
        <v>0</v>
      </c>
      <c r="X86" s="125">
        <v>0</v>
      </c>
      <c r="Y86" s="137">
        <v>0</v>
      </c>
      <c r="Z86" s="125">
        <v>0</v>
      </c>
      <c r="AA86" s="137">
        <v>0</v>
      </c>
      <c r="AB86" s="125">
        <v>0</v>
      </c>
      <c r="AC86" s="137">
        <v>0</v>
      </c>
      <c r="AD86" s="125">
        <v>0</v>
      </c>
      <c r="AE86" s="137">
        <v>0</v>
      </c>
      <c r="AF86" s="125">
        <v>0</v>
      </c>
      <c r="AG86" s="137">
        <v>0</v>
      </c>
      <c r="AH86" s="125">
        <v>0</v>
      </c>
      <c r="AI86" s="137">
        <v>0</v>
      </c>
      <c r="AJ86" s="125">
        <v>0</v>
      </c>
      <c r="AK86" s="137">
        <v>0</v>
      </c>
      <c r="AL86" s="184">
        <v>0</v>
      </c>
      <c r="AM86" s="231">
        <v>0</v>
      </c>
      <c r="AN86" s="1343">
        <v>0</v>
      </c>
      <c r="AO86" s="165">
        <v>0</v>
      </c>
      <c r="AP86" s="138">
        <v>0</v>
      </c>
      <c r="AQ86" s="138">
        <v>0</v>
      </c>
      <c r="AR86" s="138">
        <v>0</v>
      </c>
      <c r="AS86" s="138">
        <v>0</v>
      </c>
      <c r="AT86" s="138">
        <v>0</v>
      </c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59"/>
      <c r="B87" s="151" t="s">
        <v>68</v>
      </c>
      <c r="C87" s="472">
        <f t="shared" si="24"/>
        <v>13</v>
      </c>
      <c r="D87" s="473">
        <f t="shared" si="34"/>
        <v>5</v>
      </c>
      <c r="E87" s="1436">
        <f t="shared" si="35"/>
        <v>8</v>
      </c>
      <c r="F87" s="125">
        <v>0</v>
      </c>
      <c r="G87" s="165">
        <v>0</v>
      </c>
      <c r="H87" s="125">
        <v>0</v>
      </c>
      <c r="I87" s="165">
        <v>0</v>
      </c>
      <c r="J87" s="125">
        <v>0</v>
      </c>
      <c r="K87" s="137">
        <v>0</v>
      </c>
      <c r="L87" s="125">
        <v>0</v>
      </c>
      <c r="M87" s="137">
        <v>0</v>
      </c>
      <c r="N87" s="125">
        <v>0</v>
      </c>
      <c r="O87" s="137">
        <v>0</v>
      </c>
      <c r="P87" s="125">
        <v>0</v>
      </c>
      <c r="Q87" s="137">
        <v>0</v>
      </c>
      <c r="R87" s="125">
        <v>0</v>
      </c>
      <c r="S87" s="137">
        <v>0</v>
      </c>
      <c r="T87" s="125">
        <v>0</v>
      </c>
      <c r="U87" s="137">
        <v>0</v>
      </c>
      <c r="V87" s="125">
        <v>0</v>
      </c>
      <c r="W87" s="137">
        <v>0</v>
      </c>
      <c r="X87" s="125">
        <v>0</v>
      </c>
      <c r="Y87" s="137">
        <v>0</v>
      </c>
      <c r="Z87" s="125">
        <v>0</v>
      </c>
      <c r="AA87" s="137">
        <v>0</v>
      </c>
      <c r="AB87" s="125">
        <v>0</v>
      </c>
      <c r="AC87" s="137">
        <v>0</v>
      </c>
      <c r="AD87" s="125">
        <v>0</v>
      </c>
      <c r="AE87" s="137">
        <v>2</v>
      </c>
      <c r="AF87" s="125">
        <v>0</v>
      </c>
      <c r="AG87" s="137">
        <v>3</v>
      </c>
      <c r="AH87" s="125">
        <v>1</v>
      </c>
      <c r="AI87" s="137">
        <v>1</v>
      </c>
      <c r="AJ87" s="125">
        <v>1</v>
      </c>
      <c r="AK87" s="137">
        <v>2</v>
      </c>
      <c r="AL87" s="184">
        <v>3</v>
      </c>
      <c r="AM87" s="231">
        <v>0</v>
      </c>
      <c r="AN87" s="1343">
        <v>0</v>
      </c>
      <c r="AO87" s="165">
        <v>0</v>
      </c>
      <c r="AP87" s="138">
        <v>0</v>
      </c>
      <c r="AQ87" s="138">
        <v>0</v>
      </c>
      <c r="AR87" s="138">
        <v>0</v>
      </c>
      <c r="AS87" s="138">
        <v>0</v>
      </c>
      <c r="AT87" s="138">
        <v>0</v>
      </c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59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>
        <v>0</v>
      </c>
      <c r="G88" s="165">
        <v>0</v>
      </c>
      <c r="H88" s="125">
        <v>0</v>
      </c>
      <c r="I88" s="165">
        <v>0</v>
      </c>
      <c r="J88" s="125">
        <v>0</v>
      </c>
      <c r="K88" s="137">
        <v>0</v>
      </c>
      <c r="L88" s="125">
        <v>0</v>
      </c>
      <c r="M88" s="137">
        <v>0</v>
      </c>
      <c r="N88" s="125">
        <v>0</v>
      </c>
      <c r="O88" s="137">
        <v>0</v>
      </c>
      <c r="P88" s="125">
        <v>0</v>
      </c>
      <c r="Q88" s="137">
        <v>0</v>
      </c>
      <c r="R88" s="125">
        <v>0</v>
      </c>
      <c r="S88" s="137">
        <v>0</v>
      </c>
      <c r="T88" s="125">
        <v>0</v>
      </c>
      <c r="U88" s="137">
        <v>0</v>
      </c>
      <c r="V88" s="125">
        <v>0</v>
      </c>
      <c r="W88" s="137">
        <v>0</v>
      </c>
      <c r="X88" s="125">
        <v>0</v>
      </c>
      <c r="Y88" s="137">
        <v>0</v>
      </c>
      <c r="Z88" s="125">
        <v>0</v>
      </c>
      <c r="AA88" s="137">
        <v>0</v>
      </c>
      <c r="AB88" s="125">
        <v>0</v>
      </c>
      <c r="AC88" s="137">
        <v>0</v>
      </c>
      <c r="AD88" s="125">
        <v>0</v>
      </c>
      <c r="AE88" s="137">
        <v>0</v>
      </c>
      <c r="AF88" s="125">
        <v>0</v>
      </c>
      <c r="AG88" s="137">
        <v>0</v>
      </c>
      <c r="AH88" s="125">
        <v>0</v>
      </c>
      <c r="AI88" s="137">
        <v>0</v>
      </c>
      <c r="AJ88" s="125">
        <v>0</v>
      </c>
      <c r="AK88" s="137">
        <v>0</v>
      </c>
      <c r="AL88" s="184">
        <v>0</v>
      </c>
      <c r="AM88" s="231">
        <v>0</v>
      </c>
      <c r="AN88" s="1343">
        <v>0</v>
      </c>
      <c r="AO88" s="165">
        <v>0</v>
      </c>
      <c r="AP88" s="138">
        <v>0</v>
      </c>
      <c r="AQ88" s="138">
        <v>0</v>
      </c>
      <c r="AR88" s="138">
        <v>0</v>
      </c>
      <c r="AS88" s="138">
        <v>0</v>
      </c>
      <c r="AT88" s="138">
        <v>0</v>
      </c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91"/>
      <c r="B89" s="870" t="s">
        <v>1709</v>
      </c>
      <c r="C89" s="3253">
        <f t="shared" si="24"/>
        <v>40</v>
      </c>
      <c r="D89" s="3254">
        <f t="shared" si="34"/>
        <v>9</v>
      </c>
      <c r="E89" s="1434">
        <f t="shared" si="35"/>
        <v>31</v>
      </c>
      <c r="F89" s="140">
        <v>0</v>
      </c>
      <c r="G89" s="142">
        <v>0</v>
      </c>
      <c r="H89" s="140">
        <v>0</v>
      </c>
      <c r="I89" s="142">
        <v>0</v>
      </c>
      <c r="J89" s="140">
        <v>0</v>
      </c>
      <c r="K89" s="116">
        <v>0</v>
      </c>
      <c r="L89" s="140">
        <v>0</v>
      </c>
      <c r="M89" s="116">
        <v>0</v>
      </c>
      <c r="N89" s="140">
        <v>0</v>
      </c>
      <c r="O89" s="116">
        <v>0</v>
      </c>
      <c r="P89" s="140">
        <v>0</v>
      </c>
      <c r="Q89" s="116">
        <v>0</v>
      </c>
      <c r="R89" s="140">
        <v>0</v>
      </c>
      <c r="S89" s="116">
        <v>0</v>
      </c>
      <c r="T89" s="140">
        <v>0</v>
      </c>
      <c r="U89" s="116">
        <v>0</v>
      </c>
      <c r="V89" s="140">
        <v>0</v>
      </c>
      <c r="W89" s="116">
        <v>0</v>
      </c>
      <c r="X89" s="140">
        <v>0</v>
      </c>
      <c r="Y89" s="116">
        <v>0</v>
      </c>
      <c r="Z89" s="140">
        <v>0</v>
      </c>
      <c r="AA89" s="116">
        <v>0</v>
      </c>
      <c r="AB89" s="140">
        <v>0</v>
      </c>
      <c r="AC89" s="116">
        <v>0</v>
      </c>
      <c r="AD89" s="140">
        <v>0</v>
      </c>
      <c r="AE89" s="116">
        <v>2</v>
      </c>
      <c r="AF89" s="140">
        <v>0</v>
      </c>
      <c r="AG89" s="116">
        <v>8</v>
      </c>
      <c r="AH89" s="140">
        <v>1</v>
      </c>
      <c r="AI89" s="116">
        <v>5</v>
      </c>
      <c r="AJ89" s="140">
        <v>4</v>
      </c>
      <c r="AK89" s="116">
        <v>3</v>
      </c>
      <c r="AL89" s="186">
        <v>4</v>
      </c>
      <c r="AM89" s="232">
        <v>13</v>
      </c>
      <c r="AN89" s="1433">
        <v>0</v>
      </c>
      <c r="AO89" s="142">
        <v>0</v>
      </c>
      <c r="AP89" s="98">
        <v>0</v>
      </c>
      <c r="AQ89" s="98">
        <v>0</v>
      </c>
      <c r="AR89" s="98">
        <v>0</v>
      </c>
      <c r="AS89" s="98">
        <v>0</v>
      </c>
      <c r="AT89" s="98">
        <v>0</v>
      </c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50" t="s">
        <v>1707</v>
      </c>
      <c r="B91" s="4154" t="s">
        <v>1706</v>
      </c>
      <c r="C91" s="4173" t="s">
        <v>1705</v>
      </c>
      <c r="D91" s="4160"/>
      <c r="E91" s="4174"/>
      <c r="F91" s="5009" t="s">
        <v>92</v>
      </c>
      <c r="G91" s="5001"/>
      <c r="H91" s="5001"/>
      <c r="I91" s="5001"/>
      <c r="J91" s="5001"/>
      <c r="K91" s="5001"/>
      <c r="L91" s="5001"/>
      <c r="M91" s="5001"/>
      <c r="N91" s="5001"/>
      <c r="O91" s="5001"/>
      <c r="P91" s="5001"/>
      <c r="Q91" s="5001"/>
      <c r="R91" s="5001"/>
      <c r="S91" s="5001"/>
      <c r="T91" s="5001"/>
      <c r="U91" s="5001"/>
      <c r="V91" s="5001"/>
      <c r="W91" s="5001"/>
      <c r="X91" s="5001"/>
      <c r="Y91" s="5001"/>
      <c r="Z91" s="5001"/>
      <c r="AA91" s="5001"/>
      <c r="AB91" s="5001"/>
      <c r="AC91" s="5001"/>
      <c r="AD91" s="5001"/>
      <c r="AE91" s="5001"/>
      <c r="AF91" s="5001"/>
      <c r="AG91" s="5001"/>
      <c r="AH91" s="5001"/>
      <c r="AI91" s="5001"/>
      <c r="AJ91" s="5001"/>
      <c r="AK91" s="5001"/>
      <c r="AL91" s="5001"/>
      <c r="AM91" s="5010"/>
      <c r="AN91" s="4160" t="s">
        <v>972</v>
      </c>
      <c r="AO91" s="4174"/>
      <c r="AP91" s="4150" t="s">
        <v>442</v>
      </c>
      <c r="AQ91" s="4150" t="s">
        <v>441</v>
      </c>
      <c r="AR91" s="4150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59"/>
      <c r="B92" s="4163"/>
      <c r="C92" s="4315"/>
      <c r="D92" s="4161"/>
      <c r="E92" s="4317"/>
      <c r="F92" s="4999" t="s">
        <v>83</v>
      </c>
      <c r="G92" s="5000"/>
      <c r="H92" s="4999" t="s">
        <v>84</v>
      </c>
      <c r="I92" s="5000"/>
      <c r="J92" s="5009" t="s">
        <v>608</v>
      </c>
      <c r="K92" s="5002"/>
      <c r="L92" s="5009" t="s">
        <v>5</v>
      </c>
      <c r="M92" s="5002"/>
      <c r="N92" s="5009" t="s">
        <v>609</v>
      </c>
      <c r="O92" s="5002"/>
      <c r="P92" s="5009" t="s">
        <v>7</v>
      </c>
      <c r="Q92" s="5002"/>
      <c r="R92" s="5009" t="s">
        <v>8</v>
      </c>
      <c r="S92" s="5002"/>
      <c r="T92" s="5009" t="s">
        <v>9</v>
      </c>
      <c r="U92" s="5002"/>
      <c r="V92" s="5009" t="s">
        <v>10</v>
      </c>
      <c r="W92" s="5002"/>
      <c r="X92" s="5009" t="s">
        <v>11</v>
      </c>
      <c r="Y92" s="5002"/>
      <c r="Z92" s="5009" t="s">
        <v>12</v>
      </c>
      <c r="AA92" s="5002"/>
      <c r="AB92" s="5009" t="s">
        <v>13</v>
      </c>
      <c r="AC92" s="5002"/>
      <c r="AD92" s="5009" t="s">
        <v>14</v>
      </c>
      <c r="AE92" s="5001"/>
      <c r="AF92" s="5009" t="s">
        <v>15</v>
      </c>
      <c r="AG92" s="5002"/>
      <c r="AH92" s="5001" t="s">
        <v>16</v>
      </c>
      <c r="AI92" s="5001"/>
      <c r="AJ92" s="5009" t="s">
        <v>17</v>
      </c>
      <c r="AK92" s="5002"/>
      <c r="AL92" s="5001" t="s">
        <v>18</v>
      </c>
      <c r="AM92" s="5010"/>
      <c r="AN92" s="4161"/>
      <c r="AO92" s="4317"/>
      <c r="AP92" s="4159"/>
      <c r="AQ92" s="4159"/>
      <c r="AR92" s="4159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91"/>
      <c r="B93" s="5005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91"/>
      <c r="AQ93" s="4291"/>
      <c r="AR93" s="4291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50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>
        <v>0</v>
      </c>
      <c r="M94" s="1311">
        <v>0</v>
      </c>
      <c r="N94" s="1348">
        <v>0</v>
      </c>
      <c r="O94" s="1403">
        <v>0</v>
      </c>
      <c r="P94" s="1426">
        <v>0</v>
      </c>
      <c r="Q94" s="1311">
        <v>0</v>
      </c>
      <c r="R94" s="1387">
        <v>0</v>
      </c>
      <c r="S94" s="1403">
        <v>0</v>
      </c>
      <c r="T94" s="1295">
        <v>0</v>
      </c>
      <c r="U94" s="1340">
        <v>0</v>
      </c>
      <c r="V94" s="1348">
        <v>0</v>
      </c>
      <c r="W94" s="1387">
        <v>0</v>
      </c>
      <c r="X94" s="1295">
        <v>0</v>
      </c>
      <c r="Y94" s="1340">
        <v>0</v>
      </c>
      <c r="Z94" s="1348">
        <v>0</v>
      </c>
      <c r="AA94" s="1387">
        <v>0</v>
      </c>
      <c r="AB94" s="1295">
        <v>0</v>
      </c>
      <c r="AC94" s="1340">
        <v>0</v>
      </c>
      <c r="AD94" s="1295">
        <v>0</v>
      </c>
      <c r="AE94" s="1311">
        <v>0</v>
      </c>
      <c r="AF94" s="1431"/>
      <c r="AG94" s="1430"/>
      <c r="AH94" s="1431"/>
      <c r="AI94" s="1430"/>
      <c r="AJ94" s="1431"/>
      <c r="AK94" s="1430"/>
      <c r="AL94" s="1429"/>
      <c r="AM94" s="1428"/>
      <c r="AN94" s="152">
        <v>0</v>
      </c>
      <c r="AO94" s="1311">
        <v>0</v>
      </c>
      <c r="AP94" s="1294">
        <v>0</v>
      </c>
      <c r="AQ94" s="1340">
        <v>0</v>
      </c>
      <c r="AR94" s="1311">
        <v>0</v>
      </c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59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>
        <v>0</v>
      </c>
      <c r="G95" s="127">
        <v>0</v>
      </c>
      <c r="H95" s="125">
        <v>0</v>
      </c>
      <c r="I95" s="165">
        <v>0</v>
      </c>
      <c r="J95" s="152">
        <v>0</v>
      </c>
      <c r="K95" s="197">
        <v>0</v>
      </c>
      <c r="L95" s="125">
        <v>0</v>
      </c>
      <c r="M95" s="137">
        <v>0</v>
      </c>
      <c r="N95" s="152">
        <v>0</v>
      </c>
      <c r="O95" s="197">
        <v>0</v>
      </c>
      <c r="P95" s="184">
        <v>0</v>
      </c>
      <c r="Q95" s="137">
        <v>0</v>
      </c>
      <c r="R95" s="127">
        <v>0</v>
      </c>
      <c r="S95" s="197">
        <v>0</v>
      </c>
      <c r="T95" s="125">
        <v>0</v>
      </c>
      <c r="U95" s="165">
        <v>0</v>
      </c>
      <c r="V95" s="152">
        <v>0</v>
      </c>
      <c r="W95" s="127">
        <v>0</v>
      </c>
      <c r="X95" s="125">
        <v>0</v>
      </c>
      <c r="Y95" s="165">
        <v>0</v>
      </c>
      <c r="Z95" s="152">
        <v>0</v>
      </c>
      <c r="AA95" s="127">
        <v>0</v>
      </c>
      <c r="AB95" s="125">
        <v>0</v>
      </c>
      <c r="AC95" s="165">
        <v>0</v>
      </c>
      <c r="AD95" s="125">
        <v>0</v>
      </c>
      <c r="AE95" s="137">
        <v>0</v>
      </c>
      <c r="AF95" s="125">
        <v>0</v>
      </c>
      <c r="AG95" s="165">
        <v>0</v>
      </c>
      <c r="AH95" s="125">
        <v>0</v>
      </c>
      <c r="AI95" s="165">
        <v>0</v>
      </c>
      <c r="AJ95" s="125">
        <v>0</v>
      </c>
      <c r="AK95" s="165">
        <v>0</v>
      </c>
      <c r="AL95" s="152">
        <v>0</v>
      </c>
      <c r="AM95" s="286">
        <v>0</v>
      </c>
      <c r="AN95" s="152">
        <v>0</v>
      </c>
      <c r="AO95" s="137">
        <v>0</v>
      </c>
      <c r="AP95" s="138">
        <v>0</v>
      </c>
      <c r="AQ95" s="165">
        <v>0</v>
      </c>
      <c r="AR95" s="137">
        <v>0</v>
      </c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59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>
        <v>0</v>
      </c>
      <c r="G96" s="127">
        <v>0</v>
      </c>
      <c r="H96" s="125">
        <v>0</v>
      </c>
      <c r="I96" s="165">
        <v>0</v>
      </c>
      <c r="J96" s="152">
        <v>0</v>
      </c>
      <c r="K96" s="197">
        <v>0</v>
      </c>
      <c r="L96" s="125">
        <v>0</v>
      </c>
      <c r="M96" s="137">
        <v>0</v>
      </c>
      <c r="N96" s="152">
        <v>0</v>
      </c>
      <c r="O96" s="197">
        <v>0</v>
      </c>
      <c r="P96" s="184">
        <v>0</v>
      </c>
      <c r="Q96" s="137">
        <v>0</v>
      </c>
      <c r="R96" s="127">
        <v>0</v>
      </c>
      <c r="S96" s="197">
        <v>0</v>
      </c>
      <c r="T96" s="125">
        <v>0</v>
      </c>
      <c r="U96" s="165">
        <v>0</v>
      </c>
      <c r="V96" s="152">
        <v>0</v>
      </c>
      <c r="W96" s="127">
        <v>0</v>
      </c>
      <c r="X96" s="125">
        <v>0</v>
      </c>
      <c r="Y96" s="165">
        <v>0</v>
      </c>
      <c r="Z96" s="152">
        <v>0</v>
      </c>
      <c r="AA96" s="127">
        <v>0</v>
      </c>
      <c r="AB96" s="125">
        <v>0</v>
      </c>
      <c r="AC96" s="165">
        <v>0</v>
      </c>
      <c r="AD96" s="125">
        <v>0</v>
      </c>
      <c r="AE96" s="137">
        <v>0</v>
      </c>
      <c r="AF96" s="125">
        <v>0</v>
      </c>
      <c r="AG96" s="165">
        <v>0</v>
      </c>
      <c r="AH96" s="125">
        <v>0</v>
      </c>
      <c r="AI96" s="165">
        <v>0</v>
      </c>
      <c r="AJ96" s="125">
        <v>0</v>
      </c>
      <c r="AK96" s="165">
        <v>0</v>
      </c>
      <c r="AL96" s="152">
        <v>0</v>
      </c>
      <c r="AM96" s="286">
        <v>0</v>
      </c>
      <c r="AN96" s="152">
        <v>0</v>
      </c>
      <c r="AO96" s="137">
        <v>0</v>
      </c>
      <c r="AP96" s="138">
        <v>0</v>
      </c>
      <c r="AQ96" s="165">
        <v>0</v>
      </c>
      <c r="AR96" s="137">
        <v>0</v>
      </c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59"/>
      <c r="B97" s="151" t="s">
        <v>1699</v>
      </c>
      <c r="C97" s="472">
        <f t="shared" si="36"/>
        <v>1</v>
      </c>
      <c r="D97" s="473">
        <f t="shared" si="42"/>
        <v>0</v>
      </c>
      <c r="E97" s="166">
        <f t="shared" si="42"/>
        <v>1</v>
      </c>
      <c r="F97" s="125">
        <v>0</v>
      </c>
      <c r="G97" s="127">
        <v>0</v>
      </c>
      <c r="H97" s="125">
        <v>0</v>
      </c>
      <c r="I97" s="165">
        <v>0</v>
      </c>
      <c r="J97" s="152">
        <v>0</v>
      </c>
      <c r="K97" s="197">
        <v>0</v>
      </c>
      <c r="L97" s="125">
        <v>0</v>
      </c>
      <c r="M97" s="137">
        <v>0</v>
      </c>
      <c r="N97" s="152">
        <v>0</v>
      </c>
      <c r="O97" s="197">
        <v>0</v>
      </c>
      <c r="P97" s="184">
        <v>0</v>
      </c>
      <c r="Q97" s="137">
        <v>1</v>
      </c>
      <c r="R97" s="127">
        <v>0</v>
      </c>
      <c r="S97" s="197">
        <v>0</v>
      </c>
      <c r="T97" s="125">
        <v>0</v>
      </c>
      <c r="U97" s="165">
        <v>0</v>
      </c>
      <c r="V97" s="152">
        <v>0</v>
      </c>
      <c r="W97" s="127">
        <v>0</v>
      </c>
      <c r="X97" s="125">
        <v>0</v>
      </c>
      <c r="Y97" s="165">
        <v>0</v>
      </c>
      <c r="Z97" s="152">
        <v>0</v>
      </c>
      <c r="AA97" s="127">
        <v>0</v>
      </c>
      <c r="AB97" s="125">
        <v>0</v>
      </c>
      <c r="AC97" s="165">
        <v>0</v>
      </c>
      <c r="AD97" s="125">
        <v>0</v>
      </c>
      <c r="AE97" s="137">
        <v>0</v>
      </c>
      <c r="AF97" s="125">
        <v>0</v>
      </c>
      <c r="AG97" s="165">
        <v>0</v>
      </c>
      <c r="AH97" s="125">
        <v>0</v>
      </c>
      <c r="AI97" s="165">
        <v>0</v>
      </c>
      <c r="AJ97" s="125">
        <v>0</v>
      </c>
      <c r="AK97" s="165">
        <v>0</v>
      </c>
      <c r="AL97" s="152">
        <v>0</v>
      </c>
      <c r="AM97" s="286">
        <v>0</v>
      </c>
      <c r="AN97" s="152">
        <v>0</v>
      </c>
      <c r="AO97" s="137">
        <v>0</v>
      </c>
      <c r="AP97" s="138">
        <v>0</v>
      </c>
      <c r="AQ97" s="165">
        <v>0</v>
      </c>
      <c r="AR97" s="137">
        <v>0</v>
      </c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59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>
        <v>0</v>
      </c>
      <c r="K98" s="197">
        <v>0</v>
      </c>
      <c r="L98" s="153">
        <v>0</v>
      </c>
      <c r="M98" s="154">
        <v>0</v>
      </c>
      <c r="N98" s="128">
        <v>0</v>
      </c>
      <c r="O98" s="131">
        <v>0</v>
      </c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>
        <v>0</v>
      </c>
      <c r="AO98" s="137">
        <v>0</v>
      </c>
      <c r="AP98" s="138">
        <v>0</v>
      </c>
      <c r="AQ98" s="193">
        <v>0</v>
      </c>
      <c r="AR98" s="154">
        <v>0</v>
      </c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91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>
        <v>0</v>
      </c>
      <c r="G99" s="203">
        <v>0</v>
      </c>
      <c r="H99" s="140">
        <v>0</v>
      </c>
      <c r="I99" s="142">
        <v>0</v>
      </c>
      <c r="J99" s="117">
        <v>0</v>
      </c>
      <c r="K99" s="205">
        <v>0</v>
      </c>
      <c r="L99" s="140">
        <v>0</v>
      </c>
      <c r="M99" s="116">
        <v>0</v>
      </c>
      <c r="N99" s="117">
        <v>0</v>
      </c>
      <c r="O99" s="205">
        <v>0</v>
      </c>
      <c r="P99" s="186">
        <v>0</v>
      </c>
      <c r="Q99" s="116">
        <v>0</v>
      </c>
      <c r="R99" s="203">
        <v>0</v>
      </c>
      <c r="S99" s="205">
        <v>0</v>
      </c>
      <c r="T99" s="140">
        <v>0</v>
      </c>
      <c r="U99" s="142">
        <v>0</v>
      </c>
      <c r="V99" s="117">
        <v>0</v>
      </c>
      <c r="W99" s="203">
        <v>0</v>
      </c>
      <c r="X99" s="140">
        <v>0</v>
      </c>
      <c r="Y99" s="142">
        <v>0</v>
      </c>
      <c r="Z99" s="117">
        <v>0</v>
      </c>
      <c r="AA99" s="203">
        <v>0</v>
      </c>
      <c r="AB99" s="140">
        <v>0</v>
      </c>
      <c r="AC99" s="142">
        <v>0</v>
      </c>
      <c r="AD99" s="140">
        <v>0</v>
      </c>
      <c r="AE99" s="116">
        <v>0</v>
      </c>
      <c r="AF99" s="140">
        <v>0</v>
      </c>
      <c r="AG99" s="142">
        <v>0</v>
      </c>
      <c r="AH99" s="140">
        <v>0</v>
      </c>
      <c r="AI99" s="142">
        <v>0</v>
      </c>
      <c r="AJ99" s="140">
        <v>0</v>
      </c>
      <c r="AK99" s="142">
        <v>0</v>
      </c>
      <c r="AL99" s="140">
        <v>0</v>
      </c>
      <c r="AM99" s="142">
        <v>0</v>
      </c>
      <c r="AN99" s="152">
        <v>0</v>
      </c>
      <c r="AO99" s="137">
        <v>0</v>
      </c>
      <c r="AP99" s="138">
        <v>0</v>
      </c>
      <c r="AQ99" s="165">
        <v>0</v>
      </c>
      <c r="AR99" s="137">
        <v>0</v>
      </c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50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>
        <v>0</v>
      </c>
      <c r="M100" s="1311">
        <v>0</v>
      </c>
      <c r="N100" s="1348">
        <v>0</v>
      </c>
      <c r="O100" s="1403">
        <v>0</v>
      </c>
      <c r="P100" s="1426">
        <v>0</v>
      </c>
      <c r="Q100" s="1311">
        <v>0</v>
      </c>
      <c r="R100" s="1387">
        <v>0</v>
      </c>
      <c r="S100" s="1403">
        <v>0</v>
      </c>
      <c r="T100" s="1295">
        <v>0</v>
      </c>
      <c r="U100" s="1340">
        <v>0</v>
      </c>
      <c r="V100" s="1348">
        <v>0</v>
      </c>
      <c r="W100" s="1387">
        <v>0</v>
      </c>
      <c r="X100" s="1295">
        <v>0</v>
      </c>
      <c r="Y100" s="1340">
        <v>0</v>
      </c>
      <c r="Z100" s="1348">
        <v>0</v>
      </c>
      <c r="AA100" s="1387">
        <v>0</v>
      </c>
      <c r="AB100" s="1295">
        <v>0</v>
      </c>
      <c r="AC100" s="1340">
        <v>0</v>
      </c>
      <c r="AD100" s="1295">
        <v>0</v>
      </c>
      <c r="AE100" s="1311">
        <v>0</v>
      </c>
      <c r="AF100" s="1344"/>
      <c r="AG100" s="1425"/>
      <c r="AH100" s="1344"/>
      <c r="AI100" s="1425"/>
      <c r="AJ100" s="1344"/>
      <c r="AK100" s="1425"/>
      <c r="AL100" s="1424"/>
      <c r="AM100" s="1423"/>
      <c r="AN100" s="152">
        <v>0</v>
      </c>
      <c r="AO100" s="137">
        <v>0</v>
      </c>
      <c r="AP100" s="138">
        <v>0</v>
      </c>
      <c r="AQ100" s="164">
        <v>0</v>
      </c>
      <c r="AR100" s="145">
        <v>0</v>
      </c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59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>
        <v>0</v>
      </c>
      <c r="G101" s="284">
        <v>0</v>
      </c>
      <c r="H101" s="125">
        <v>0</v>
      </c>
      <c r="I101" s="164">
        <v>0</v>
      </c>
      <c r="J101" s="125">
        <v>0</v>
      </c>
      <c r="K101" s="284">
        <v>0</v>
      </c>
      <c r="L101" s="125">
        <v>0</v>
      </c>
      <c r="M101" s="164">
        <v>0</v>
      </c>
      <c r="N101" s="152">
        <v>0</v>
      </c>
      <c r="O101" s="284">
        <v>0</v>
      </c>
      <c r="P101" s="125">
        <v>0</v>
      </c>
      <c r="Q101" s="164">
        <v>0</v>
      </c>
      <c r="R101" s="152">
        <v>0</v>
      </c>
      <c r="S101" s="284">
        <v>0</v>
      </c>
      <c r="T101" s="125">
        <v>0</v>
      </c>
      <c r="U101" s="164">
        <v>0</v>
      </c>
      <c r="V101" s="152">
        <v>0</v>
      </c>
      <c r="W101" s="284">
        <v>0</v>
      </c>
      <c r="X101" s="125">
        <v>0</v>
      </c>
      <c r="Y101" s="164">
        <v>0</v>
      </c>
      <c r="Z101" s="152">
        <v>0</v>
      </c>
      <c r="AA101" s="284">
        <v>0</v>
      </c>
      <c r="AB101" s="125">
        <v>0</v>
      </c>
      <c r="AC101" s="164">
        <v>0</v>
      </c>
      <c r="AD101" s="125">
        <v>0</v>
      </c>
      <c r="AE101" s="145">
        <v>0</v>
      </c>
      <c r="AF101" s="125">
        <v>0</v>
      </c>
      <c r="AG101" s="165">
        <v>0</v>
      </c>
      <c r="AH101" s="125">
        <v>0</v>
      </c>
      <c r="AI101" s="165">
        <v>0</v>
      </c>
      <c r="AJ101" s="125">
        <v>0</v>
      </c>
      <c r="AK101" s="165">
        <v>0</v>
      </c>
      <c r="AL101" s="152">
        <v>0</v>
      </c>
      <c r="AM101" s="286">
        <v>0</v>
      </c>
      <c r="AN101" s="152">
        <v>0</v>
      </c>
      <c r="AO101" s="137">
        <v>0</v>
      </c>
      <c r="AP101" s="138">
        <v>0</v>
      </c>
      <c r="AQ101" s="164">
        <v>0</v>
      </c>
      <c r="AR101" s="145">
        <v>0</v>
      </c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59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>
        <v>0</v>
      </c>
      <c r="G102" s="127">
        <v>0</v>
      </c>
      <c r="H102" s="125">
        <v>0</v>
      </c>
      <c r="I102" s="165">
        <v>0</v>
      </c>
      <c r="J102" s="125">
        <v>0</v>
      </c>
      <c r="K102" s="127">
        <v>0</v>
      </c>
      <c r="L102" s="125">
        <v>0</v>
      </c>
      <c r="M102" s="165">
        <v>0</v>
      </c>
      <c r="N102" s="152">
        <v>0</v>
      </c>
      <c r="O102" s="127">
        <v>0</v>
      </c>
      <c r="P102" s="125">
        <v>0</v>
      </c>
      <c r="Q102" s="165">
        <v>0</v>
      </c>
      <c r="R102" s="152">
        <v>0</v>
      </c>
      <c r="S102" s="127">
        <v>0</v>
      </c>
      <c r="T102" s="125">
        <v>0</v>
      </c>
      <c r="U102" s="165">
        <v>0</v>
      </c>
      <c r="V102" s="152">
        <v>0</v>
      </c>
      <c r="W102" s="127">
        <v>0</v>
      </c>
      <c r="X102" s="125">
        <v>0</v>
      </c>
      <c r="Y102" s="165">
        <v>0</v>
      </c>
      <c r="Z102" s="152">
        <v>0</v>
      </c>
      <c r="AA102" s="127">
        <v>0</v>
      </c>
      <c r="AB102" s="125">
        <v>0</v>
      </c>
      <c r="AC102" s="165">
        <v>0</v>
      </c>
      <c r="AD102" s="125">
        <v>0</v>
      </c>
      <c r="AE102" s="137">
        <v>0</v>
      </c>
      <c r="AF102" s="125">
        <v>0</v>
      </c>
      <c r="AG102" s="165">
        <v>0</v>
      </c>
      <c r="AH102" s="125">
        <v>0</v>
      </c>
      <c r="AI102" s="165">
        <v>0</v>
      </c>
      <c r="AJ102" s="125">
        <v>0</v>
      </c>
      <c r="AK102" s="165">
        <v>0</v>
      </c>
      <c r="AL102" s="152">
        <v>0</v>
      </c>
      <c r="AM102" s="286">
        <v>0</v>
      </c>
      <c r="AN102" s="152">
        <v>0</v>
      </c>
      <c r="AO102" s="137">
        <v>0</v>
      </c>
      <c r="AP102" s="138">
        <v>0</v>
      </c>
      <c r="AQ102" s="165">
        <v>0</v>
      </c>
      <c r="AR102" s="137">
        <v>0</v>
      </c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59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>
        <v>0</v>
      </c>
      <c r="G103" s="127">
        <v>0</v>
      </c>
      <c r="H103" s="125">
        <v>0</v>
      </c>
      <c r="I103" s="165">
        <v>0</v>
      </c>
      <c r="J103" s="125">
        <v>0</v>
      </c>
      <c r="K103" s="127">
        <v>0</v>
      </c>
      <c r="L103" s="125">
        <v>0</v>
      </c>
      <c r="M103" s="165">
        <v>0</v>
      </c>
      <c r="N103" s="152">
        <v>0</v>
      </c>
      <c r="O103" s="127">
        <v>0</v>
      </c>
      <c r="P103" s="125">
        <v>0</v>
      </c>
      <c r="Q103" s="165">
        <v>0</v>
      </c>
      <c r="R103" s="152">
        <v>0</v>
      </c>
      <c r="S103" s="127">
        <v>0</v>
      </c>
      <c r="T103" s="125">
        <v>0</v>
      </c>
      <c r="U103" s="165">
        <v>0</v>
      </c>
      <c r="V103" s="152">
        <v>0</v>
      </c>
      <c r="W103" s="127">
        <v>0</v>
      </c>
      <c r="X103" s="125">
        <v>0</v>
      </c>
      <c r="Y103" s="165">
        <v>0</v>
      </c>
      <c r="Z103" s="152">
        <v>0</v>
      </c>
      <c r="AA103" s="127">
        <v>0</v>
      </c>
      <c r="AB103" s="125">
        <v>0</v>
      </c>
      <c r="AC103" s="165">
        <v>0</v>
      </c>
      <c r="AD103" s="125">
        <v>0</v>
      </c>
      <c r="AE103" s="137">
        <v>0</v>
      </c>
      <c r="AF103" s="125">
        <v>0</v>
      </c>
      <c r="AG103" s="165">
        <v>0</v>
      </c>
      <c r="AH103" s="125">
        <v>0</v>
      </c>
      <c r="AI103" s="165">
        <v>0</v>
      </c>
      <c r="AJ103" s="125">
        <v>0</v>
      </c>
      <c r="AK103" s="165">
        <v>0</v>
      </c>
      <c r="AL103" s="152">
        <v>0</v>
      </c>
      <c r="AM103" s="286">
        <v>0</v>
      </c>
      <c r="AN103" s="152">
        <v>0</v>
      </c>
      <c r="AO103" s="137">
        <v>0</v>
      </c>
      <c r="AP103" s="138">
        <v>0</v>
      </c>
      <c r="AQ103" s="165">
        <v>0</v>
      </c>
      <c r="AR103" s="137">
        <v>0</v>
      </c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59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>
        <v>0</v>
      </c>
      <c r="K104" s="127">
        <v>0</v>
      </c>
      <c r="L104" s="125">
        <v>0</v>
      </c>
      <c r="M104" s="165">
        <v>0</v>
      </c>
      <c r="N104" s="152">
        <v>0</v>
      </c>
      <c r="O104" s="127">
        <v>0</v>
      </c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>
        <v>0</v>
      </c>
      <c r="AO104" s="137">
        <v>0</v>
      </c>
      <c r="AP104" s="138">
        <v>0</v>
      </c>
      <c r="AQ104" s="165">
        <v>0</v>
      </c>
      <c r="AR104" s="137">
        <v>0</v>
      </c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91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>
        <v>0</v>
      </c>
      <c r="G105" s="203">
        <v>0</v>
      </c>
      <c r="H105" s="140">
        <v>0</v>
      </c>
      <c r="I105" s="142">
        <v>0</v>
      </c>
      <c r="J105" s="117">
        <v>0</v>
      </c>
      <c r="K105" s="205">
        <v>0</v>
      </c>
      <c r="L105" s="140">
        <v>0</v>
      </c>
      <c r="M105" s="116">
        <v>0</v>
      </c>
      <c r="N105" s="117">
        <v>0</v>
      </c>
      <c r="O105" s="205">
        <v>0</v>
      </c>
      <c r="P105" s="186">
        <v>0</v>
      </c>
      <c r="Q105" s="116">
        <v>0</v>
      </c>
      <c r="R105" s="203">
        <v>0</v>
      </c>
      <c r="S105" s="205">
        <v>0</v>
      </c>
      <c r="T105" s="140">
        <v>0</v>
      </c>
      <c r="U105" s="142">
        <v>0</v>
      </c>
      <c r="V105" s="117">
        <v>0</v>
      </c>
      <c r="W105" s="203">
        <v>0</v>
      </c>
      <c r="X105" s="140">
        <v>0</v>
      </c>
      <c r="Y105" s="142">
        <v>0</v>
      </c>
      <c r="Z105" s="117">
        <v>0</v>
      </c>
      <c r="AA105" s="203">
        <v>0</v>
      </c>
      <c r="AB105" s="140">
        <v>0</v>
      </c>
      <c r="AC105" s="142">
        <v>0</v>
      </c>
      <c r="AD105" s="140">
        <v>0</v>
      </c>
      <c r="AE105" s="116">
        <v>0</v>
      </c>
      <c r="AF105" s="140">
        <v>0</v>
      </c>
      <c r="AG105" s="142">
        <v>0</v>
      </c>
      <c r="AH105" s="140">
        <v>0</v>
      </c>
      <c r="AI105" s="142">
        <v>0</v>
      </c>
      <c r="AJ105" s="140">
        <v>0</v>
      </c>
      <c r="AK105" s="142">
        <v>0</v>
      </c>
      <c r="AL105" s="203">
        <v>0</v>
      </c>
      <c r="AM105" s="232">
        <v>0</v>
      </c>
      <c r="AN105" s="117">
        <v>0</v>
      </c>
      <c r="AO105" s="116">
        <v>0</v>
      </c>
      <c r="AP105" s="98">
        <v>0</v>
      </c>
      <c r="AQ105" s="142">
        <v>0</v>
      </c>
      <c r="AR105" s="142">
        <v>0</v>
      </c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60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78"/>
      <c r="B108" s="1412" t="s">
        <v>1693</v>
      </c>
      <c r="C108" s="1294">
        <v>0</v>
      </c>
      <c r="D108" s="1294">
        <v>0</v>
      </c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78"/>
      <c r="B109" s="3103" t="s">
        <v>1692</v>
      </c>
      <c r="C109" s="138">
        <v>7</v>
      </c>
      <c r="D109" s="138">
        <v>0</v>
      </c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78"/>
      <c r="B110" s="3103" t="s">
        <v>1691</v>
      </c>
      <c r="C110" s="138">
        <v>1</v>
      </c>
      <c r="D110" s="138">
        <v>0</v>
      </c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78"/>
      <c r="B111" s="3103" t="s">
        <v>1690</v>
      </c>
      <c r="C111" s="138">
        <v>0</v>
      </c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78"/>
      <c r="B112" s="3063" t="s">
        <v>1689</v>
      </c>
      <c r="C112" s="165">
        <v>2</v>
      </c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78"/>
      <c r="B113" s="3063" t="s">
        <v>1688</v>
      </c>
      <c r="C113" s="165">
        <v>0</v>
      </c>
      <c r="D113" s="138">
        <v>0</v>
      </c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78"/>
      <c r="B114" s="3063" t="s">
        <v>1687</v>
      </c>
      <c r="C114" s="165">
        <v>0</v>
      </c>
      <c r="D114" s="138">
        <v>0</v>
      </c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78"/>
      <c r="B115" s="3063" t="s">
        <v>1686</v>
      </c>
      <c r="C115" s="138">
        <v>2</v>
      </c>
      <c r="D115" s="138">
        <v>0</v>
      </c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61"/>
      <c r="B116" s="3101" t="s">
        <v>1685</v>
      </c>
      <c r="C116" s="1404">
        <v>0</v>
      </c>
      <c r="D116" s="1404">
        <v>0</v>
      </c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50" t="s">
        <v>46</v>
      </c>
      <c r="B118" s="1400"/>
      <c r="C118" s="4173" t="s">
        <v>27</v>
      </c>
      <c r="D118" s="4160"/>
      <c r="E118" s="4174"/>
      <c r="F118" s="5006" t="s">
        <v>92</v>
      </c>
      <c r="G118" s="5007"/>
      <c r="H118" s="5007"/>
      <c r="I118" s="5007"/>
      <c r="J118" s="5007"/>
      <c r="K118" s="5007"/>
      <c r="L118" s="5007"/>
      <c r="M118" s="5007"/>
      <c r="N118" s="5007"/>
      <c r="O118" s="5007"/>
      <c r="P118" s="5007"/>
      <c r="Q118" s="5007"/>
      <c r="R118" s="5007"/>
      <c r="S118" s="5007"/>
      <c r="T118" s="5007"/>
      <c r="U118" s="5007"/>
      <c r="V118" s="5007"/>
      <c r="W118" s="5007"/>
      <c r="X118" s="5007"/>
      <c r="Y118" s="5007"/>
      <c r="Z118" s="5007"/>
      <c r="AA118" s="5007"/>
      <c r="AB118" s="5007"/>
      <c r="AC118" s="5007"/>
      <c r="AD118" s="5007"/>
      <c r="AE118" s="5007"/>
      <c r="AF118" s="5007"/>
      <c r="AG118" s="5007"/>
      <c r="AH118" s="5007"/>
      <c r="AI118" s="5007"/>
      <c r="AJ118" s="5007"/>
      <c r="AK118" s="5008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59"/>
      <c r="B119" s="1400"/>
      <c r="C119" s="4315"/>
      <c r="D119" s="4161"/>
      <c r="E119" s="4317"/>
      <c r="F119" s="4999" t="s">
        <v>85</v>
      </c>
      <c r="G119" s="5000"/>
      <c r="H119" s="4999" t="s">
        <v>1683</v>
      </c>
      <c r="I119" s="5000"/>
      <c r="J119" s="4999" t="s">
        <v>1682</v>
      </c>
      <c r="K119" s="5000"/>
      <c r="L119" s="4999" t="s">
        <v>1681</v>
      </c>
      <c r="M119" s="5000"/>
      <c r="N119" s="4999" t="s">
        <v>1680</v>
      </c>
      <c r="O119" s="5000"/>
      <c r="P119" s="4999" t="s">
        <v>1679</v>
      </c>
      <c r="Q119" s="5000"/>
      <c r="R119" s="4999" t="s">
        <v>1678</v>
      </c>
      <c r="S119" s="5000"/>
      <c r="T119" s="4999" t="s">
        <v>1677</v>
      </c>
      <c r="U119" s="5000"/>
      <c r="V119" s="4999" t="s">
        <v>1676</v>
      </c>
      <c r="W119" s="5000"/>
      <c r="X119" s="4999" t="s">
        <v>1675</v>
      </c>
      <c r="Y119" s="5000"/>
      <c r="Z119" s="4999" t="s">
        <v>1674</v>
      </c>
      <c r="AA119" s="5000"/>
      <c r="AB119" s="4999" t="s">
        <v>1673</v>
      </c>
      <c r="AC119" s="5000"/>
      <c r="AD119" s="4999" t="s">
        <v>1672</v>
      </c>
      <c r="AE119" s="5000"/>
      <c r="AF119" s="4999" t="s">
        <v>1671</v>
      </c>
      <c r="AG119" s="5000"/>
      <c r="AH119" s="5009" t="s">
        <v>18</v>
      </c>
      <c r="AI119" s="5010"/>
      <c r="AJ119" s="5001" t="s">
        <v>1670</v>
      </c>
      <c r="AK119" s="5002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91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74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>
        <v>0</v>
      </c>
      <c r="G121" s="1410">
        <v>0</v>
      </c>
      <c r="H121" s="832">
        <v>0</v>
      </c>
      <c r="I121" s="1410">
        <v>0</v>
      </c>
      <c r="J121" s="832">
        <v>0</v>
      </c>
      <c r="K121" s="1410">
        <v>0</v>
      </c>
      <c r="L121" s="832">
        <v>0</v>
      </c>
      <c r="M121" s="1410">
        <v>0</v>
      </c>
      <c r="N121" s="832">
        <v>0</v>
      </c>
      <c r="O121" s="1410">
        <v>0</v>
      </c>
      <c r="P121" s="832">
        <v>0</v>
      </c>
      <c r="Q121" s="1410">
        <v>0</v>
      </c>
      <c r="R121" s="832">
        <v>0</v>
      </c>
      <c r="S121" s="1410">
        <v>0</v>
      </c>
      <c r="T121" s="832">
        <v>0</v>
      </c>
      <c r="U121" s="1410">
        <v>0</v>
      </c>
      <c r="V121" s="832">
        <v>0</v>
      </c>
      <c r="W121" s="1410">
        <v>0</v>
      </c>
      <c r="X121" s="832">
        <v>0</v>
      </c>
      <c r="Y121" s="1410">
        <v>0</v>
      </c>
      <c r="Z121" s="832">
        <v>0</v>
      </c>
      <c r="AA121" s="1410">
        <v>0</v>
      </c>
      <c r="AB121" s="832">
        <v>0</v>
      </c>
      <c r="AC121" s="1410">
        <v>0</v>
      </c>
      <c r="AD121" s="832">
        <v>0</v>
      </c>
      <c r="AE121" s="1410">
        <v>0</v>
      </c>
      <c r="AF121" s="832">
        <v>0</v>
      </c>
      <c r="AG121" s="1410">
        <v>0</v>
      </c>
      <c r="AH121" s="1411">
        <v>0</v>
      </c>
      <c r="AI121" s="1408">
        <v>0</v>
      </c>
      <c r="AJ121" s="889">
        <v>0</v>
      </c>
      <c r="AK121" s="1410">
        <v>0</v>
      </c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7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>
        <v>0</v>
      </c>
      <c r="G122" s="137">
        <v>0</v>
      </c>
      <c r="H122" s="125">
        <v>0</v>
      </c>
      <c r="I122" s="137">
        <v>0</v>
      </c>
      <c r="J122" s="125">
        <v>0</v>
      </c>
      <c r="K122" s="137">
        <v>0</v>
      </c>
      <c r="L122" s="125">
        <v>0</v>
      </c>
      <c r="M122" s="137">
        <v>0</v>
      </c>
      <c r="N122" s="125">
        <v>0</v>
      </c>
      <c r="O122" s="137">
        <v>0</v>
      </c>
      <c r="P122" s="125">
        <v>0</v>
      </c>
      <c r="Q122" s="137">
        <v>0</v>
      </c>
      <c r="R122" s="125">
        <v>0</v>
      </c>
      <c r="S122" s="137">
        <v>0</v>
      </c>
      <c r="T122" s="125">
        <v>0</v>
      </c>
      <c r="U122" s="137">
        <v>0</v>
      </c>
      <c r="V122" s="125">
        <v>0</v>
      </c>
      <c r="W122" s="137">
        <v>0</v>
      </c>
      <c r="X122" s="125">
        <v>0</v>
      </c>
      <c r="Y122" s="137">
        <v>0</v>
      </c>
      <c r="Z122" s="125">
        <v>0</v>
      </c>
      <c r="AA122" s="137">
        <v>0</v>
      </c>
      <c r="AB122" s="125">
        <v>0</v>
      </c>
      <c r="AC122" s="137">
        <v>0</v>
      </c>
      <c r="AD122" s="125">
        <v>0</v>
      </c>
      <c r="AE122" s="137">
        <v>0</v>
      </c>
      <c r="AF122" s="125">
        <v>0</v>
      </c>
      <c r="AG122" s="137">
        <v>0</v>
      </c>
      <c r="AH122" s="184">
        <v>0</v>
      </c>
      <c r="AI122" s="231">
        <v>0</v>
      </c>
      <c r="AJ122" s="127">
        <v>0</v>
      </c>
      <c r="AK122" s="137">
        <v>0</v>
      </c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317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>
        <v>0</v>
      </c>
      <c r="G123" s="116">
        <v>0</v>
      </c>
      <c r="H123" s="140">
        <v>0</v>
      </c>
      <c r="I123" s="116">
        <v>0</v>
      </c>
      <c r="J123" s="140">
        <v>0</v>
      </c>
      <c r="K123" s="116">
        <v>0</v>
      </c>
      <c r="L123" s="140">
        <v>0</v>
      </c>
      <c r="M123" s="116">
        <v>0</v>
      </c>
      <c r="N123" s="140">
        <v>0</v>
      </c>
      <c r="O123" s="116">
        <v>0</v>
      </c>
      <c r="P123" s="140">
        <v>0</v>
      </c>
      <c r="Q123" s="116">
        <v>0</v>
      </c>
      <c r="R123" s="140">
        <v>0</v>
      </c>
      <c r="S123" s="116">
        <v>0</v>
      </c>
      <c r="T123" s="140">
        <v>0</v>
      </c>
      <c r="U123" s="116">
        <v>0</v>
      </c>
      <c r="V123" s="140">
        <v>0</v>
      </c>
      <c r="W123" s="116">
        <v>0</v>
      </c>
      <c r="X123" s="140">
        <v>0</v>
      </c>
      <c r="Y123" s="116">
        <v>0</v>
      </c>
      <c r="Z123" s="140">
        <v>0</v>
      </c>
      <c r="AA123" s="116">
        <v>0</v>
      </c>
      <c r="AB123" s="140">
        <v>0</v>
      </c>
      <c r="AC123" s="116">
        <v>0</v>
      </c>
      <c r="AD123" s="140">
        <v>0</v>
      </c>
      <c r="AE123" s="116">
        <v>0</v>
      </c>
      <c r="AF123" s="140">
        <v>0</v>
      </c>
      <c r="AG123" s="116">
        <v>0</v>
      </c>
      <c r="AH123" s="186">
        <v>0</v>
      </c>
      <c r="AI123" s="232">
        <v>0</v>
      </c>
      <c r="AJ123" s="203">
        <v>0</v>
      </c>
      <c r="AK123" s="116">
        <v>0</v>
      </c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4998" t="s">
        <v>1662</v>
      </c>
      <c r="B126" s="4998" t="s">
        <v>1661</v>
      </c>
      <c r="C126" s="4998" t="s">
        <v>1636</v>
      </c>
      <c r="D126" s="4999" t="s">
        <v>1660</v>
      </c>
      <c r="E126" s="5003"/>
      <c r="F126" s="5003"/>
      <c r="G126" s="5003"/>
      <c r="H126" s="5003"/>
      <c r="I126" s="5003"/>
      <c r="J126" s="5004"/>
      <c r="K126" s="4174" t="s">
        <v>1659</v>
      </c>
      <c r="L126" s="4174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4998"/>
      <c r="B127" s="4998"/>
      <c r="C127" s="4998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317"/>
      <c r="L127" s="4317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4998" t="s">
        <v>1650</v>
      </c>
      <c r="B128" s="3243" t="s">
        <v>137</v>
      </c>
      <c r="C128" s="1027">
        <f t="shared" ref="C128:C143" si="46">SUM(D128:J128)</f>
        <v>0</v>
      </c>
      <c r="D128" s="832">
        <v>0</v>
      </c>
      <c r="E128" s="831">
        <v>0</v>
      </c>
      <c r="F128" s="831">
        <v>0</v>
      </c>
      <c r="G128" s="831">
        <v>0</v>
      </c>
      <c r="H128" s="831">
        <v>0</v>
      </c>
      <c r="I128" s="519">
        <v>0</v>
      </c>
      <c r="J128" s="1408">
        <v>0</v>
      </c>
      <c r="K128" s="862">
        <v>0</v>
      </c>
      <c r="L128" s="833">
        <v>0</v>
      </c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4998"/>
      <c r="B129" s="3063" t="s">
        <v>1629</v>
      </c>
      <c r="C129" s="124">
        <f t="shared" si="46"/>
        <v>0</v>
      </c>
      <c r="D129" s="125">
        <v>0</v>
      </c>
      <c r="E129" s="126">
        <v>0</v>
      </c>
      <c r="F129" s="126">
        <v>0</v>
      </c>
      <c r="G129" s="126">
        <v>0</v>
      </c>
      <c r="H129" s="126">
        <v>0</v>
      </c>
      <c r="I129" s="197">
        <v>0</v>
      </c>
      <c r="J129" s="231">
        <v>0</v>
      </c>
      <c r="K129" s="152">
        <v>0</v>
      </c>
      <c r="L129" s="138">
        <v>0</v>
      </c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4998"/>
      <c r="B130" s="3063" t="s">
        <v>1628</v>
      </c>
      <c r="C130" s="124">
        <f t="shared" si="46"/>
        <v>0</v>
      </c>
      <c r="D130" s="125">
        <v>0</v>
      </c>
      <c r="E130" s="126">
        <v>0</v>
      </c>
      <c r="F130" s="126">
        <v>0</v>
      </c>
      <c r="G130" s="126">
        <v>0</v>
      </c>
      <c r="H130" s="126">
        <v>0</v>
      </c>
      <c r="I130" s="197">
        <v>0</v>
      </c>
      <c r="J130" s="231">
        <v>0</v>
      </c>
      <c r="K130" s="152">
        <v>0</v>
      </c>
      <c r="L130" s="138">
        <v>0</v>
      </c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4998"/>
      <c r="B131" s="3163" t="s">
        <v>1646</v>
      </c>
      <c r="C131" s="93">
        <f t="shared" si="46"/>
        <v>0</v>
      </c>
      <c r="D131" s="1319">
        <v>0</v>
      </c>
      <c r="E131" s="1407">
        <v>0</v>
      </c>
      <c r="F131" s="1407">
        <v>0</v>
      </c>
      <c r="G131" s="1407">
        <v>0</v>
      </c>
      <c r="H131" s="1407">
        <v>0</v>
      </c>
      <c r="I131" s="1406">
        <v>0</v>
      </c>
      <c r="J131" s="1325">
        <v>0</v>
      </c>
      <c r="K131" s="1405">
        <v>0</v>
      </c>
      <c r="L131" s="1404">
        <v>0</v>
      </c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4998" t="s">
        <v>1649</v>
      </c>
      <c r="B132" s="3243" t="s">
        <v>137</v>
      </c>
      <c r="C132" s="1397">
        <f t="shared" si="46"/>
        <v>0</v>
      </c>
      <c r="D132" s="1295">
        <v>0</v>
      </c>
      <c r="E132" s="1329">
        <v>0</v>
      </c>
      <c r="F132" s="1329">
        <v>0</v>
      </c>
      <c r="G132" s="1329">
        <v>0</v>
      </c>
      <c r="H132" s="1329">
        <v>0</v>
      </c>
      <c r="I132" s="1403">
        <v>0</v>
      </c>
      <c r="J132" s="1309">
        <v>0</v>
      </c>
      <c r="K132" s="1348">
        <v>0</v>
      </c>
      <c r="L132" s="1294">
        <v>0</v>
      </c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4998"/>
      <c r="B133" s="3063" t="s">
        <v>1629</v>
      </c>
      <c r="C133" s="99">
        <f t="shared" si="46"/>
        <v>0</v>
      </c>
      <c r="D133" s="207">
        <v>0</v>
      </c>
      <c r="E133" s="1401">
        <v>0</v>
      </c>
      <c r="F133" s="1401">
        <v>0</v>
      </c>
      <c r="G133" s="1401">
        <v>0</v>
      </c>
      <c r="H133" s="1401">
        <v>0</v>
      </c>
      <c r="I133" s="1402">
        <v>0</v>
      </c>
      <c r="J133" s="1328">
        <v>0</v>
      </c>
      <c r="K133" s="208">
        <v>0</v>
      </c>
      <c r="L133" s="237">
        <v>0</v>
      </c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4998"/>
      <c r="B134" s="3063" t="s">
        <v>1628</v>
      </c>
      <c r="C134" s="124">
        <f t="shared" si="46"/>
        <v>0</v>
      </c>
      <c r="D134" s="125">
        <v>0</v>
      </c>
      <c r="E134" s="126">
        <v>0</v>
      </c>
      <c r="F134" s="126">
        <v>0</v>
      </c>
      <c r="G134" s="126">
        <v>0</v>
      </c>
      <c r="H134" s="126">
        <v>0</v>
      </c>
      <c r="I134" s="197">
        <v>0</v>
      </c>
      <c r="J134" s="231">
        <v>0</v>
      </c>
      <c r="K134" s="152">
        <v>0</v>
      </c>
      <c r="L134" s="138">
        <v>0</v>
      </c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4998"/>
      <c r="B135" s="3163" t="s">
        <v>1646</v>
      </c>
      <c r="C135" s="93">
        <f t="shared" si="46"/>
        <v>0</v>
      </c>
      <c r="D135" s="140">
        <v>0</v>
      </c>
      <c r="E135" s="95">
        <v>0</v>
      </c>
      <c r="F135" s="95">
        <v>0</v>
      </c>
      <c r="G135" s="95">
        <v>0</v>
      </c>
      <c r="H135" s="95">
        <v>0</v>
      </c>
      <c r="I135" s="205">
        <v>0</v>
      </c>
      <c r="J135" s="232">
        <v>0</v>
      </c>
      <c r="K135" s="117">
        <v>0</v>
      </c>
      <c r="L135" s="98">
        <v>0</v>
      </c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4998" t="s">
        <v>1648</v>
      </c>
      <c r="B136" s="3243" t="s">
        <v>137</v>
      </c>
      <c r="C136" s="1397">
        <f t="shared" si="46"/>
        <v>0</v>
      </c>
      <c r="D136" s="1295">
        <v>0</v>
      </c>
      <c r="E136" s="1329">
        <v>0</v>
      </c>
      <c r="F136" s="1329">
        <v>0</v>
      </c>
      <c r="G136" s="1329">
        <v>0</v>
      </c>
      <c r="H136" s="1329">
        <v>0</v>
      </c>
      <c r="I136" s="1403">
        <v>0</v>
      </c>
      <c r="J136" s="1309">
        <v>0</v>
      </c>
      <c r="K136" s="1348">
        <v>0</v>
      </c>
      <c r="L136" s="1294">
        <v>0</v>
      </c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4998"/>
      <c r="B137" s="3063" t="s">
        <v>1629</v>
      </c>
      <c r="C137" s="99">
        <f t="shared" si="46"/>
        <v>0</v>
      </c>
      <c r="D137" s="207">
        <v>0</v>
      </c>
      <c r="E137" s="1401">
        <v>0</v>
      </c>
      <c r="F137" s="1401">
        <v>0</v>
      </c>
      <c r="G137" s="1401">
        <v>0</v>
      </c>
      <c r="H137" s="1401">
        <v>0</v>
      </c>
      <c r="I137" s="1402">
        <v>0</v>
      </c>
      <c r="J137" s="1328">
        <v>0</v>
      </c>
      <c r="K137" s="208">
        <v>0</v>
      </c>
      <c r="L137" s="237">
        <v>0</v>
      </c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4998"/>
      <c r="B138" s="3063" t="s">
        <v>1628</v>
      </c>
      <c r="C138" s="124">
        <f t="shared" si="46"/>
        <v>0</v>
      </c>
      <c r="D138" s="125">
        <v>0</v>
      </c>
      <c r="E138" s="126">
        <v>0</v>
      </c>
      <c r="F138" s="126">
        <v>0</v>
      </c>
      <c r="G138" s="126">
        <v>0</v>
      </c>
      <c r="H138" s="126">
        <v>0</v>
      </c>
      <c r="I138" s="197">
        <v>0</v>
      </c>
      <c r="J138" s="231">
        <v>0</v>
      </c>
      <c r="K138" s="152">
        <v>0</v>
      </c>
      <c r="L138" s="138">
        <v>0</v>
      </c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4998"/>
      <c r="B139" s="3163" t="s">
        <v>1646</v>
      </c>
      <c r="C139" s="93">
        <f t="shared" si="46"/>
        <v>0</v>
      </c>
      <c r="D139" s="140">
        <v>0</v>
      </c>
      <c r="E139" s="95">
        <v>0</v>
      </c>
      <c r="F139" s="95">
        <v>0</v>
      </c>
      <c r="G139" s="95">
        <v>0</v>
      </c>
      <c r="H139" s="95">
        <v>0</v>
      </c>
      <c r="I139" s="205">
        <v>0</v>
      </c>
      <c r="J139" s="232">
        <v>0</v>
      </c>
      <c r="K139" s="117">
        <v>0</v>
      </c>
      <c r="L139" s="98">
        <v>0</v>
      </c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4998" t="s">
        <v>1647</v>
      </c>
      <c r="B140" s="3243" t="s">
        <v>137</v>
      </c>
      <c r="C140" s="1397">
        <f t="shared" si="46"/>
        <v>0</v>
      </c>
      <c r="D140" s="1295">
        <v>0</v>
      </c>
      <c r="E140" s="1329">
        <v>0</v>
      </c>
      <c r="F140" s="1329">
        <v>0</v>
      </c>
      <c r="G140" s="1329">
        <v>0</v>
      </c>
      <c r="H140" s="1329">
        <v>0</v>
      </c>
      <c r="I140" s="1403">
        <v>0</v>
      </c>
      <c r="J140" s="1309">
        <v>0</v>
      </c>
      <c r="K140" s="1348">
        <v>0</v>
      </c>
      <c r="L140" s="1294">
        <v>0</v>
      </c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4998"/>
      <c r="B141" s="3063" t="s">
        <v>1629</v>
      </c>
      <c r="C141" s="99">
        <f t="shared" si="46"/>
        <v>0</v>
      </c>
      <c r="D141" s="207">
        <v>0</v>
      </c>
      <c r="E141" s="1401">
        <v>0</v>
      </c>
      <c r="F141" s="1401">
        <v>0</v>
      </c>
      <c r="G141" s="1401">
        <v>0</v>
      </c>
      <c r="H141" s="1401">
        <v>0</v>
      </c>
      <c r="I141" s="1402">
        <v>0</v>
      </c>
      <c r="J141" s="1328">
        <v>0</v>
      </c>
      <c r="K141" s="208">
        <v>0</v>
      </c>
      <c r="L141" s="237">
        <v>0</v>
      </c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4998"/>
      <c r="B142" s="3063" t="s">
        <v>1628</v>
      </c>
      <c r="C142" s="124">
        <f t="shared" si="46"/>
        <v>0</v>
      </c>
      <c r="D142" s="125">
        <v>0</v>
      </c>
      <c r="E142" s="126">
        <v>0</v>
      </c>
      <c r="F142" s="126">
        <v>0</v>
      </c>
      <c r="G142" s="126">
        <v>0</v>
      </c>
      <c r="H142" s="126">
        <v>0</v>
      </c>
      <c r="I142" s="197">
        <v>0</v>
      </c>
      <c r="J142" s="231">
        <v>0</v>
      </c>
      <c r="K142" s="152">
        <v>0</v>
      </c>
      <c r="L142" s="138">
        <v>0</v>
      </c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4998"/>
      <c r="B143" s="3163" t="s">
        <v>1646</v>
      </c>
      <c r="C143" s="93">
        <f t="shared" si="46"/>
        <v>0</v>
      </c>
      <c r="D143" s="140">
        <v>0</v>
      </c>
      <c r="E143" s="95">
        <v>0</v>
      </c>
      <c r="F143" s="95">
        <v>0</v>
      </c>
      <c r="G143" s="95">
        <v>0</v>
      </c>
      <c r="H143" s="95">
        <v>0</v>
      </c>
      <c r="I143" s="205">
        <v>0</v>
      </c>
      <c r="J143" s="232">
        <v>0</v>
      </c>
      <c r="K143" s="117">
        <v>0</v>
      </c>
      <c r="L143" s="98">
        <v>0</v>
      </c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>
        <v>0</v>
      </c>
      <c r="C146" s="1295">
        <v>0</v>
      </c>
      <c r="D146" s="1396">
        <v>0</v>
      </c>
      <c r="E146" s="1396">
        <v>0</v>
      </c>
      <c r="F146" s="1396">
        <v>0</v>
      </c>
      <c r="G146" s="1396">
        <v>0</v>
      </c>
      <c r="H146" s="1395">
        <v>0</v>
      </c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>
        <v>0</v>
      </c>
      <c r="C147" s="207">
        <v>0</v>
      </c>
      <c r="D147" s="1401">
        <v>0</v>
      </c>
      <c r="E147" s="1401">
        <v>0</v>
      </c>
      <c r="F147" s="1401">
        <v>0</v>
      </c>
      <c r="G147" s="1401">
        <v>0</v>
      </c>
      <c r="H147" s="1315">
        <v>0</v>
      </c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>
        <v>0</v>
      </c>
      <c r="C148" s="125">
        <v>0</v>
      </c>
      <c r="D148" s="126">
        <v>0</v>
      </c>
      <c r="E148" s="126">
        <v>0</v>
      </c>
      <c r="F148" s="126">
        <v>0</v>
      </c>
      <c r="G148" s="126">
        <v>0</v>
      </c>
      <c r="H148" s="137">
        <v>0</v>
      </c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>
        <v>0</v>
      </c>
      <c r="C149" s="140">
        <v>0</v>
      </c>
      <c r="D149" s="95">
        <v>0</v>
      </c>
      <c r="E149" s="95">
        <v>0</v>
      </c>
      <c r="F149" s="95">
        <v>0</v>
      </c>
      <c r="G149" s="95">
        <v>0</v>
      </c>
      <c r="H149" s="116">
        <v>0</v>
      </c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25</v>
      </c>
      <c r="C152" s="1295">
        <v>2</v>
      </c>
      <c r="D152" s="1396">
        <v>0</v>
      </c>
      <c r="E152" s="1396">
        <v>21</v>
      </c>
      <c r="F152" s="1396">
        <v>2</v>
      </c>
      <c r="G152" s="1396">
        <v>0</v>
      </c>
      <c r="H152" s="1395">
        <v>0</v>
      </c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>
        <v>0</v>
      </c>
      <c r="D153" s="126">
        <v>0</v>
      </c>
      <c r="E153" s="126">
        <v>0</v>
      </c>
      <c r="F153" s="126">
        <v>0</v>
      </c>
      <c r="G153" s="126">
        <v>0</v>
      </c>
      <c r="H153" s="137">
        <v>0</v>
      </c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130</v>
      </c>
      <c r="C154" s="125">
        <v>61</v>
      </c>
      <c r="D154" s="126">
        <v>1</v>
      </c>
      <c r="E154" s="126">
        <v>7</v>
      </c>
      <c r="F154" s="126">
        <v>50</v>
      </c>
      <c r="G154" s="126">
        <v>10</v>
      </c>
      <c r="H154" s="137">
        <v>1</v>
      </c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44</v>
      </c>
      <c r="C155" s="125">
        <v>43</v>
      </c>
      <c r="D155" s="126">
        <v>0</v>
      </c>
      <c r="E155" s="126">
        <v>0</v>
      </c>
      <c r="F155" s="126">
        <v>1</v>
      </c>
      <c r="G155" s="126">
        <v>0</v>
      </c>
      <c r="H155" s="137">
        <v>0</v>
      </c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1</v>
      </c>
      <c r="C156" s="153">
        <v>0</v>
      </c>
      <c r="D156" s="130">
        <v>0</v>
      </c>
      <c r="E156" s="130">
        <v>1</v>
      </c>
      <c r="F156" s="130">
        <v>0</v>
      </c>
      <c r="G156" s="130">
        <v>0</v>
      </c>
      <c r="H156" s="154">
        <v>0</v>
      </c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12</v>
      </c>
      <c r="C157" s="140">
        <v>0</v>
      </c>
      <c r="D157" s="95">
        <v>1</v>
      </c>
      <c r="E157" s="95">
        <v>8</v>
      </c>
      <c r="F157" s="95">
        <v>3</v>
      </c>
      <c r="G157" s="95">
        <v>0</v>
      </c>
      <c r="H157" s="116">
        <v>0</v>
      </c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>
        <v>0</v>
      </c>
      <c r="C160" s="1348">
        <v>0</v>
      </c>
      <c r="D160" s="1348">
        <v>0</v>
      </c>
      <c r="E160" s="1396">
        <v>0</v>
      </c>
      <c r="F160" s="1396">
        <v>0</v>
      </c>
      <c r="G160" s="1396">
        <v>0</v>
      </c>
      <c r="H160" s="1396">
        <v>0</v>
      </c>
      <c r="I160" s="1396">
        <v>0</v>
      </c>
      <c r="J160" s="3625">
        <v>0</v>
      </c>
    </row>
    <row r="161" spans="1:10" ht="18" customHeight="1" x14ac:dyDescent="0.25">
      <c r="A161" s="3063" t="s">
        <v>1613</v>
      </c>
      <c r="B161" s="126">
        <v>0</v>
      </c>
      <c r="C161" s="152">
        <v>0</v>
      </c>
      <c r="D161" s="152">
        <v>0</v>
      </c>
      <c r="E161" s="126">
        <v>0</v>
      </c>
      <c r="F161" s="126">
        <v>0</v>
      </c>
      <c r="G161" s="126">
        <v>0</v>
      </c>
      <c r="H161" s="126">
        <v>0</v>
      </c>
      <c r="I161" s="126">
        <v>0</v>
      </c>
      <c r="J161" s="165">
        <v>0</v>
      </c>
    </row>
    <row r="162" spans="1:10" ht="18" customHeight="1" x14ac:dyDescent="0.25">
      <c r="A162" s="167" t="s">
        <v>1612</v>
      </c>
      <c r="B162" s="95">
        <v>0</v>
      </c>
      <c r="C162" s="117">
        <v>0</v>
      </c>
      <c r="D162" s="117">
        <v>0</v>
      </c>
      <c r="E162" s="95">
        <v>0</v>
      </c>
      <c r="F162" s="95">
        <v>0</v>
      </c>
      <c r="G162" s="95">
        <v>0</v>
      </c>
      <c r="H162" s="95">
        <v>0</v>
      </c>
      <c r="I162" s="95">
        <v>0</v>
      </c>
      <c r="J162" s="142">
        <v>0</v>
      </c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383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algorithmName="SHA-512" hashValue="Qn3Vza+cPeYGMceNZFaRHxsoh2PcF042jyJYjdu8ogojN8UaB+UpeXkJ3CQubFLbs+4mpvLrWs8GyisxyGr8pg==" saltValue="JopOwVWtp1Wy267M20OdzA==" spinCount="100000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showZeros="0" topLeftCell="A25" zoomScale="90" zoomScaleNormal="90" workbookViewId="0">
      <selection activeCell="K25" sqref="K2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PURRANQUE - ( 123307 )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62" t="s">
        <v>2508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16" t="s">
        <v>2510</v>
      </c>
      <c r="B9" s="4187" t="s">
        <v>2511</v>
      </c>
      <c r="C9" s="4183"/>
      <c r="D9" s="4188"/>
      <c r="E9" s="4189" t="s">
        <v>2512</v>
      </c>
      <c r="F9" s="4191"/>
      <c r="G9" s="4728" t="s">
        <v>2513</v>
      </c>
      <c r="H9" s="4187" t="s">
        <v>2514</v>
      </c>
      <c r="I9" s="4188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43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35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6" t="s">
        <v>2519</v>
      </c>
      <c r="B11" s="2327">
        <f t="shared" ref="B11:B29" si="0">SUM(C11+D11)</f>
        <v>0</v>
      </c>
      <c r="C11" s="2328">
        <f t="shared" ref="C11:I11" si="1">SUM(C12:C24)</f>
        <v>0</v>
      </c>
      <c r="D11" s="2329">
        <f t="shared" si="1"/>
        <v>0</v>
      </c>
      <c r="E11" s="2328">
        <f t="shared" si="1"/>
        <v>0</v>
      </c>
      <c r="F11" s="2330">
        <f t="shared" si="1"/>
        <v>1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2" t="s">
        <v>2520</v>
      </c>
      <c r="B12" s="2178">
        <f>SUM(C12+D12)</f>
        <v>0</v>
      </c>
      <c r="C12" s="1706">
        <v>0</v>
      </c>
      <c r="D12" s="164">
        <v>0</v>
      </c>
      <c r="E12" s="1706">
        <v>0</v>
      </c>
      <c r="F12" s="145">
        <v>0</v>
      </c>
      <c r="G12" s="164">
        <v>0</v>
      </c>
      <c r="H12" s="90">
        <v>0</v>
      </c>
      <c r="I12" s="145">
        <v>0</v>
      </c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3" t="s">
        <v>2521</v>
      </c>
      <c r="B13" s="2192">
        <f>SUM(C13+D13)</f>
        <v>0</v>
      </c>
      <c r="C13" s="2151">
        <v>0</v>
      </c>
      <c r="D13" s="2152">
        <v>0</v>
      </c>
      <c r="E13" s="2151">
        <v>0</v>
      </c>
      <c r="F13" s="2158">
        <v>0</v>
      </c>
      <c r="G13" s="2152">
        <v>0</v>
      </c>
      <c r="H13" s="2186">
        <v>0</v>
      </c>
      <c r="I13" s="2158">
        <v>0</v>
      </c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3" t="s">
        <v>2181</v>
      </c>
      <c r="B14" s="2192">
        <f t="shared" si="0"/>
        <v>0</v>
      </c>
      <c r="C14" s="2151">
        <v>0</v>
      </c>
      <c r="D14" s="2152">
        <v>0</v>
      </c>
      <c r="E14" s="2151">
        <v>0</v>
      </c>
      <c r="F14" s="2152">
        <v>0</v>
      </c>
      <c r="G14" s="2152">
        <v>0</v>
      </c>
      <c r="H14" s="2185">
        <v>0</v>
      </c>
      <c r="I14" s="2152">
        <v>0</v>
      </c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3" t="s">
        <v>2522</v>
      </c>
      <c r="B15" s="2192">
        <f t="shared" si="0"/>
        <v>0</v>
      </c>
      <c r="C15" s="2151">
        <v>0</v>
      </c>
      <c r="D15" s="2152">
        <v>0</v>
      </c>
      <c r="E15" s="2151">
        <v>0</v>
      </c>
      <c r="F15" s="2152">
        <v>0</v>
      </c>
      <c r="G15" s="2152">
        <v>0</v>
      </c>
      <c r="H15" s="2185">
        <v>0</v>
      </c>
      <c r="I15" s="2152">
        <v>0</v>
      </c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3" t="s">
        <v>2523</v>
      </c>
      <c r="B16" s="2192">
        <f t="shared" si="0"/>
        <v>0</v>
      </c>
      <c r="C16" s="2151">
        <v>0</v>
      </c>
      <c r="D16" s="2152">
        <v>0</v>
      </c>
      <c r="E16" s="2151">
        <v>0</v>
      </c>
      <c r="F16" s="2152">
        <v>0</v>
      </c>
      <c r="G16" s="2271">
        <v>0</v>
      </c>
      <c r="H16" s="2185">
        <v>0</v>
      </c>
      <c r="I16" s="2152">
        <v>0</v>
      </c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3" t="s">
        <v>2524</v>
      </c>
      <c r="B17" s="2192">
        <f t="shared" si="0"/>
        <v>0</v>
      </c>
      <c r="C17" s="2151">
        <v>0</v>
      </c>
      <c r="D17" s="2152">
        <v>0</v>
      </c>
      <c r="E17" s="2151">
        <v>0</v>
      </c>
      <c r="F17" s="2152">
        <v>0</v>
      </c>
      <c r="G17" s="2271">
        <v>0</v>
      </c>
      <c r="H17" s="2185">
        <v>0</v>
      </c>
      <c r="I17" s="2152">
        <v>0</v>
      </c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3" t="s">
        <v>2525</v>
      </c>
      <c r="B18" s="2192">
        <f t="shared" si="0"/>
        <v>0</v>
      </c>
      <c r="C18" s="2151">
        <v>0</v>
      </c>
      <c r="D18" s="2152">
        <v>0</v>
      </c>
      <c r="E18" s="2151">
        <v>0</v>
      </c>
      <c r="F18" s="2152">
        <v>0</v>
      </c>
      <c r="G18" s="2271">
        <v>0</v>
      </c>
      <c r="H18" s="2185">
        <v>0</v>
      </c>
      <c r="I18" s="2152">
        <v>0</v>
      </c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3" t="s">
        <v>2526</v>
      </c>
      <c r="B19" s="2192">
        <f t="shared" si="0"/>
        <v>0</v>
      </c>
      <c r="C19" s="2151">
        <v>0</v>
      </c>
      <c r="D19" s="2152">
        <v>0</v>
      </c>
      <c r="E19" s="2151">
        <v>0</v>
      </c>
      <c r="F19" s="2152">
        <v>0</v>
      </c>
      <c r="G19" s="2152">
        <v>0</v>
      </c>
      <c r="H19" s="2185">
        <v>0</v>
      </c>
      <c r="I19" s="2152">
        <v>0</v>
      </c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3" t="s">
        <v>2527</v>
      </c>
      <c r="B20" s="2192">
        <f t="shared" si="0"/>
        <v>0</v>
      </c>
      <c r="C20" s="2151">
        <v>0</v>
      </c>
      <c r="D20" s="2152">
        <v>0</v>
      </c>
      <c r="E20" s="2151">
        <v>0</v>
      </c>
      <c r="F20" s="2152">
        <v>1</v>
      </c>
      <c r="G20" s="2152">
        <v>0</v>
      </c>
      <c r="H20" s="2185">
        <v>0</v>
      </c>
      <c r="I20" s="2152">
        <v>0</v>
      </c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3" t="s">
        <v>2528</v>
      </c>
      <c r="B21" s="2192">
        <f t="shared" si="0"/>
        <v>0</v>
      </c>
      <c r="C21" s="2151">
        <v>0</v>
      </c>
      <c r="D21" s="2152">
        <v>0</v>
      </c>
      <c r="E21" s="2151">
        <v>0</v>
      </c>
      <c r="F21" s="2152">
        <v>0</v>
      </c>
      <c r="G21" s="2152">
        <v>0</v>
      </c>
      <c r="H21" s="2185">
        <v>0</v>
      </c>
      <c r="I21" s="2152">
        <v>0</v>
      </c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4" t="s">
        <v>2529</v>
      </c>
      <c r="B22" s="2139">
        <f t="shared" si="0"/>
        <v>0</v>
      </c>
      <c r="C22" s="2151">
        <v>0</v>
      </c>
      <c r="D22" s="2152">
        <v>0</v>
      </c>
      <c r="E22" s="2151">
        <v>0</v>
      </c>
      <c r="F22" s="2152">
        <v>0</v>
      </c>
      <c r="G22" s="2152">
        <v>0</v>
      </c>
      <c r="H22" s="2185">
        <v>0</v>
      </c>
      <c r="I22" s="2158">
        <v>0</v>
      </c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5" t="s">
        <v>2530</v>
      </c>
      <c r="B23" s="2139">
        <f t="shared" si="0"/>
        <v>0</v>
      </c>
      <c r="C23" s="2151">
        <v>0</v>
      </c>
      <c r="D23" s="2152">
        <v>0</v>
      </c>
      <c r="E23" s="2151">
        <v>0</v>
      </c>
      <c r="F23" s="2152">
        <v>0</v>
      </c>
      <c r="G23" s="2152">
        <v>0</v>
      </c>
      <c r="H23" s="2185">
        <v>0</v>
      </c>
      <c r="I23" s="2158">
        <v>0</v>
      </c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6" t="s">
        <v>2531</v>
      </c>
      <c r="B24" s="2337">
        <f t="shared" si="0"/>
        <v>0</v>
      </c>
      <c r="C24" s="1519">
        <v>0</v>
      </c>
      <c r="D24" s="2338">
        <v>0</v>
      </c>
      <c r="E24" s="1519">
        <v>0</v>
      </c>
      <c r="F24" s="2338">
        <v>0</v>
      </c>
      <c r="G24" s="2338">
        <v>0</v>
      </c>
      <c r="H24" s="1518">
        <v>0</v>
      </c>
      <c r="I24" s="2339">
        <v>0</v>
      </c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8">
        <f t="shared" si="0"/>
        <v>1739</v>
      </c>
      <c r="C25" s="1706">
        <v>587</v>
      </c>
      <c r="D25" s="164">
        <v>1152</v>
      </c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40" t="s">
        <v>2532</v>
      </c>
      <c r="B26" s="2192">
        <f t="shared" si="0"/>
        <v>0</v>
      </c>
      <c r="C26" s="2151">
        <v>0</v>
      </c>
      <c r="D26" s="2152">
        <v>0</v>
      </c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40" t="s">
        <v>2533</v>
      </c>
      <c r="B27" s="2192">
        <f t="shared" si="0"/>
        <v>1</v>
      </c>
      <c r="C27" s="2151">
        <v>0</v>
      </c>
      <c r="D27" s="2152">
        <v>1</v>
      </c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40" t="s">
        <v>2534</v>
      </c>
      <c r="B28" s="2192">
        <f t="shared" si="0"/>
        <v>0</v>
      </c>
      <c r="C28" s="2151">
        <v>0</v>
      </c>
      <c r="D28" s="2152">
        <v>0</v>
      </c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8" t="s">
        <v>2535</v>
      </c>
      <c r="B29" s="870">
        <f t="shared" si="0"/>
        <v>0</v>
      </c>
      <c r="C29" s="140">
        <v>0</v>
      </c>
      <c r="D29" s="142">
        <v>0</v>
      </c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5" t="s">
        <v>2537</v>
      </c>
      <c r="B31" s="4728"/>
      <c r="C31" s="4189" t="s">
        <v>2538</v>
      </c>
      <c r="D31" s="4542"/>
      <c r="E31" s="4542"/>
      <c r="F31" s="5017"/>
      <c r="G31" s="4542" t="s">
        <v>2539</v>
      </c>
      <c r="H31" s="4542"/>
      <c r="I31" s="4542"/>
      <c r="J31" s="4542"/>
      <c r="K31" s="4542" t="s">
        <v>2164</v>
      </c>
      <c r="L31" s="4542"/>
      <c r="M31" s="4542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816"/>
      <c r="B32" s="4136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18" t="s">
        <v>2551</v>
      </c>
      <c r="B33" s="5019"/>
      <c r="C33" s="1295">
        <v>0</v>
      </c>
      <c r="D33" s="1329">
        <v>0</v>
      </c>
      <c r="E33" s="1329">
        <v>0</v>
      </c>
      <c r="F33" s="1329">
        <v>0</v>
      </c>
      <c r="G33" s="2249">
        <v>0</v>
      </c>
      <c r="H33" s="1329">
        <v>0</v>
      </c>
      <c r="I33" s="1329">
        <v>0</v>
      </c>
      <c r="J33" s="1311">
        <v>0</v>
      </c>
      <c r="K33" s="1397">
        <f>SUM(L33+M33)</f>
        <v>0</v>
      </c>
      <c r="L33" s="1295">
        <v>0</v>
      </c>
      <c r="M33" s="2207">
        <v>0</v>
      </c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52" t="s">
        <v>1631</v>
      </c>
      <c r="B34" s="4953"/>
      <c r="C34" s="2151">
        <v>0</v>
      </c>
      <c r="D34" s="2186">
        <v>0</v>
      </c>
      <c r="E34" s="2186">
        <v>0</v>
      </c>
      <c r="F34" s="2186">
        <v>0</v>
      </c>
      <c r="G34" s="2185">
        <v>0</v>
      </c>
      <c r="H34" s="2186">
        <v>0</v>
      </c>
      <c r="I34" s="2186">
        <v>0</v>
      </c>
      <c r="J34" s="2158">
        <v>0</v>
      </c>
      <c r="K34" s="2149">
        <f>SUM(L34+M34)</f>
        <v>0</v>
      </c>
      <c r="L34" s="2151">
        <v>0</v>
      </c>
      <c r="M34" s="2152">
        <v>0</v>
      </c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52" t="s">
        <v>2552</v>
      </c>
      <c r="B35" s="4953"/>
      <c r="C35" s="2151">
        <v>0</v>
      </c>
      <c r="D35" s="2186">
        <v>0</v>
      </c>
      <c r="E35" s="2186">
        <v>0</v>
      </c>
      <c r="F35" s="2186">
        <v>0</v>
      </c>
      <c r="G35" s="2185">
        <v>0</v>
      </c>
      <c r="H35" s="2186">
        <v>0</v>
      </c>
      <c r="I35" s="2186">
        <v>0</v>
      </c>
      <c r="J35" s="2158">
        <v>0</v>
      </c>
      <c r="K35" s="2149">
        <f>SUM(L35+M35)</f>
        <v>0</v>
      </c>
      <c r="L35" s="2151">
        <v>0</v>
      </c>
      <c r="M35" s="2152">
        <v>0</v>
      </c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52" t="s">
        <v>2553</v>
      </c>
      <c r="B36" s="4953"/>
      <c r="C36" s="2151">
        <v>0</v>
      </c>
      <c r="D36" s="2186">
        <v>0</v>
      </c>
      <c r="E36" s="2186">
        <v>0</v>
      </c>
      <c r="F36" s="2186">
        <v>0</v>
      </c>
      <c r="G36" s="2185">
        <v>0</v>
      </c>
      <c r="H36" s="2186">
        <v>0</v>
      </c>
      <c r="I36" s="2186">
        <v>0</v>
      </c>
      <c r="J36" s="2158">
        <v>0</v>
      </c>
      <c r="K36" s="2149">
        <f>SUM(L36+M36)</f>
        <v>0</v>
      </c>
      <c r="L36" s="2151">
        <v>0</v>
      </c>
      <c r="M36" s="2152">
        <v>0</v>
      </c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52" t="s">
        <v>2554</v>
      </c>
      <c r="B37" s="4953"/>
      <c r="C37" s="2151">
        <v>0</v>
      </c>
      <c r="D37" s="2186">
        <v>0</v>
      </c>
      <c r="E37" s="2186">
        <v>0</v>
      </c>
      <c r="F37" s="2186">
        <v>0</v>
      </c>
      <c r="G37" s="2185">
        <v>0</v>
      </c>
      <c r="H37" s="2186">
        <v>0</v>
      </c>
      <c r="I37" s="2186">
        <v>0</v>
      </c>
      <c r="J37" s="2158">
        <v>0</v>
      </c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52" t="s">
        <v>2555</v>
      </c>
      <c r="B38" s="4953"/>
      <c r="C38" s="2151">
        <v>0</v>
      </c>
      <c r="D38" s="2186">
        <v>0</v>
      </c>
      <c r="E38" s="2186">
        <v>0</v>
      </c>
      <c r="F38" s="2186">
        <v>0</v>
      </c>
      <c r="G38" s="2185">
        <v>0</v>
      </c>
      <c r="H38" s="2186">
        <v>0</v>
      </c>
      <c r="I38" s="2186">
        <v>0</v>
      </c>
      <c r="J38" s="2158">
        <v>0</v>
      </c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52" t="s">
        <v>2556</v>
      </c>
      <c r="B39" s="4953"/>
      <c r="C39" s="2151">
        <v>0</v>
      </c>
      <c r="D39" s="2186">
        <v>0</v>
      </c>
      <c r="E39" s="2186">
        <v>0</v>
      </c>
      <c r="F39" s="2186">
        <v>0</v>
      </c>
      <c r="G39" s="2185">
        <v>0</v>
      </c>
      <c r="H39" s="2186">
        <v>0</v>
      </c>
      <c r="I39" s="2186">
        <v>0</v>
      </c>
      <c r="J39" s="2158">
        <v>0</v>
      </c>
      <c r="K39" s="2271">
        <v>0</v>
      </c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52" t="s">
        <v>2557</v>
      </c>
      <c r="B40" s="4953"/>
      <c r="C40" s="2151">
        <v>0</v>
      </c>
      <c r="D40" s="2186">
        <v>0</v>
      </c>
      <c r="E40" s="2186">
        <v>0</v>
      </c>
      <c r="F40" s="2186">
        <v>0</v>
      </c>
      <c r="G40" s="2185">
        <v>0</v>
      </c>
      <c r="H40" s="2186">
        <v>0</v>
      </c>
      <c r="I40" s="2186">
        <v>0</v>
      </c>
      <c r="J40" s="2158">
        <v>0</v>
      </c>
      <c r="K40" s="2271">
        <v>0</v>
      </c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52" t="s">
        <v>2558</v>
      </c>
      <c r="B41" s="4953"/>
      <c r="C41" s="2151">
        <v>0</v>
      </c>
      <c r="D41" s="2186">
        <v>0</v>
      </c>
      <c r="E41" s="2186">
        <v>0</v>
      </c>
      <c r="F41" s="2186">
        <v>0</v>
      </c>
      <c r="G41" s="2185">
        <v>0</v>
      </c>
      <c r="H41" s="2186">
        <v>0</v>
      </c>
      <c r="I41" s="2186">
        <v>0</v>
      </c>
      <c r="J41" s="2158">
        <v>0</v>
      </c>
      <c r="K41" s="2149">
        <f>SUM(L41+M41)</f>
        <v>0</v>
      </c>
      <c r="L41" s="2151">
        <v>0</v>
      </c>
      <c r="M41" s="2152">
        <v>0</v>
      </c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553" t="s">
        <v>2559</v>
      </c>
      <c r="B42" s="4554"/>
      <c r="C42" s="2229">
        <v>0</v>
      </c>
      <c r="D42" s="130">
        <v>0</v>
      </c>
      <c r="E42" s="130">
        <v>0</v>
      </c>
      <c r="F42" s="130">
        <v>0</v>
      </c>
      <c r="G42" s="128">
        <v>0</v>
      </c>
      <c r="H42" s="130">
        <v>0</v>
      </c>
      <c r="I42" s="130">
        <v>0</v>
      </c>
      <c r="J42" s="154">
        <v>0</v>
      </c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563" t="s">
        <v>2560</v>
      </c>
      <c r="B43" s="4564"/>
      <c r="C43" s="2229">
        <v>0</v>
      </c>
      <c r="D43" s="130">
        <v>0</v>
      </c>
      <c r="E43" s="130">
        <v>0</v>
      </c>
      <c r="F43" s="130">
        <v>0</v>
      </c>
      <c r="G43" s="324"/>
      <c r="H43" s="128">
        <v>0</v>
      </c>
      <c r="I43" s="130">
        <v>0</v>
      </c>
      <c r="J43" s="154">
        <v>0</v>
      </c>
      <c r="K43" s="2149">
        <f>SUM(L43+M43)</f>
        <v>0</v>
      </c>
      <c r="L43" s="2229">
        <v>0</v>
      </c>
      <c r="M43" s="193">
        <v>0</v>
      </c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22" t="s">
        <v>2561</v>
      </c>
      <c r="B44" s="5023"/>
      <c r="C44" s="2146">
        <f t="shared" ref="C44:J44" si="2">SUM(C33:C43)</f>
        <v>0</v>
      </c>
      <c r="D44" s="2348">
        <f>SUM(D33:D43)</f>
        <v>0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0</v>
      </c>
      <c r="L44" s="2146">
        <f>SUM(L33+L34+L35+L36+L41+L43)</f>
        <v>0</v>
      </c>
      <c r="M44" s="2147">
        <f>SUM(M33+M34+M35+M36+M41+M43)</f>
        <v>0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4" t="s">
        <v>2562</v>
      </c>
      <c r="B45" s="5025"/>
      <c r="C45" s="2350">
        <v>0</v>
      </c>
      <c r="D45" s="2351">
        <v>0</v>
      </c>
      <c r="E45" s="2351">
        <v>0</v>
      </c>
      <c r="F45" s="2351">
        <v>0</v>
      </c>
      <c r="G45" s="2352">
        <v>0</v>
      </c>
      <c r="H45" s="2351">
        <v>0</v>
      </c>
      <c r="I45" s="2351">
        <v>0</v>
      </c>
      <c r="J45" s="1322">
        <v>0</v>
      </c>
      <c r="K45" s="2145">
        <f>SUM(L45+M45)</f>
        <v>0</v>
      </c>
      <c r="L45" s="2350">
        <v>0</v>
      </c>
      <c r="M45" s="2353">
        <v>0</v>
      </c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9" t="s">
        <v>2564</v>
      </c>
      <c r="B47" s="4191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20" t="s">
        <v>2566</v>
      </c>
      <c r="B48" s="5021"/>
      <c r="C48" s="2355">
        <v>0</v>
      </c>
      <c r="D48" s="193">
        <v>0</v>
      </c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313" t="s">
        <v>2567</v>
      </c>
      <c r="B49" s="4314"/>
      <c r="C49" s="98">
        <v>0</v>
      </c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1740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algorithmName="SHA-512" hashValue="nkQK8TvO+K50/xMqPmQt10atad7564LPZLHMAQt0PrMBaGJ7rrTWW7Hltn09gXqpnIny+a+48+6MY1LU6LyykQ==" saltValue="aFxwst7il8l690Ta30gwug==" spinCount="100000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showZeros="0" workbookViewId="0">
      <selection activeCell="F31" sqref="F31"/>
    </sheetView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48" t="s">
        <v>2256</v>
      </c>
      <c r="B9" s="5049" t="s">
        <v>2255</v>
      </c>
      <c r="C9" s="5059" t="s">
        <v>2254</v>
      </c>
      <c r="D9" s="5037" t="s">
        <v>2253</v>
      </c>
      <c r="E9" s="5037" t="s">
        <v>2252</v>
      </c>
      <c r="F9" s="5042" t="s">
        <v>2251</v>
      </c>
      <c r="G9" s="4439" t="s">
        <v>2855</v>
      </c>
      <c r="H9" s="4707"/>
      <c r="I9" s="4707"/>
      <c r="J9" s="4440"/>
      <c r="K9" s="4439" t="s">
        <v>2834</v>
      </c>
      <c r="L9" s="4707"/>
      <c r="M9" s="4707"/>
      <c r="N9" s="4707"/>
      <c r="O9" s="4440"/>
      <c r="P9" s="4439" t="s">
        <v>2835</v>
      </c>
      <c r="Q9" s="4707"/>
      <c r="R9" s="4707"/>
      <c r="S9" s="4707"/>
      <c r="T9" s="4440"/>
      <c r="U9" s="4439" t="s">
        <v>2836</v>
      </c>
      <c r="V9" s="4707"/>
      <c r="W9" s="4707"/>
      <c r="X9" s="4707"/>
      <c r="Y9" s="4440"/>
      <c r="Z9" s="4439" t="s">
        <v>2856</v>
      </c>
      <c r="AA9" s="4707"/>
      <c r="AB9" s="4440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48"/>
      <c r="B10" s="5049"/>
      <c r="C10" s="5059"/>
      <c r="D10" s="5038"/>
      <c r="E10" s="5038"/>
      <c r="F10" s="5042"/>
      <c r="G10" s="4441"/>
      <c r="H10" s="4708"/>
      <c r="I10" s="4708"/>
      <c r="J10" s="4442"/>
      <c r="K10" s="4441"/>
      <c r="L10" s="4708"/>
      <c r="M10" s="4708"/>
      <c r="N10" s="4708"/>
      <c r="O10" s="4442"/>
      <c r="P10" s="4441"/>
      <c r="Q10" s="4708"/>
      <c r="R10" s="4708"/>
      <c r="S10" s="4708"/>
      <c r="T10" s="4442"/>
      <c r="U10" s="4441"/>
      <c r="V10" s="4708"/>
      <c r="W10" s="4708"/>
      <c r="X10" s="4708"/>
      <c r="Y10" s="4442"/>
      <c r="Z10" s="4441"/>
      <c r="AA10" s="4708"/>
      <c r="AB10" s="4442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48"/>
      <c r="B11" s="5049"/>
      <c r="C11" s="5059"/>
      <c r="D11" s="5039"/>
      <c r="E11" s="5039"/>
      <c r="F11" s="5042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52" t="s">
        <v>2216</v>
      </c>
      <c r="B26" s="5026"/>
      <c r="C26" s="5057" t="s">
        <v>27</v>
      </c>
      <c r="D26" s="5031" t="s">
        <v>1155</v>
      </c>
      <c r="E26" s="5056"/>
      <c r="F26" s="5040" t="s">
        <v>2232</v>
      </c>
      <c r="G26" s="5040"/>
      <c r="H26" s="5040"/>
      <c r="I26" s="5040"/>
      <c r="J26" s="5040"/>
      <c r="K26" s="5041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53"/>
      <c r="B27" s="5028"/>
      <c r="C27" s="5058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60" t="s">
        <v>34</v>
      </c>
      <c r="B28" s="5061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62" t="s">
        <v>2226</v>
      </c>
      <c r="B29" s="5063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62" t="s">
        <v>2225</v>
      </c>
      <c r="B30" s="5063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64" t="s">
        <v>2224</v>
      </c>
      <c r="B31" s="5065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54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55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66" t="s">
        <v>2220</v>
      </c>
      <c r="B34" s="5067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50" t="s">
        <v>2210</v>
      </c>
      <c r="B51" s="5050"/>
      <c r="C51" s="5050"/>
      <c r="D51" s="5051"/>
      <c r="E51" s="5051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43" t="s">
        <v>2205</v>
      </c>
      <c r="B53" s="5044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45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45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46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47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26" t="s">
        <v>1575</v>
      </c>
      <c r="B59" s="5029" t="s">
        <v>2201</v>
      </c>
      <c r="C59" s="5026"/>
      <c r="D59" s="5029" t="s">
        <v>2200</v>
      </c>
      <c r="E59" s="5026"/>
      <c r="F59" s="5031" t="s">
        <v>2199</v>
      </c>
      <c r="G59" s="5032"/>
      <c r="H59" s="5032"/>
      <c r="I59" s="5033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27"/>
      <c r="B60" s="5030"/>
      <c r="C60" s="5028"/>
      <c r="D60" s="5030"/>
      <c r="E60" s="5028"/>
      <c r="F60" s="5031" t="s">
        <v>2198</v>
      </c>
      <c r="G60" s="5033"/>
      <c r="H60" s="5031" t="s">
        <v>2197</v>
      </c>
      <c r="I60" s="5033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28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34" t="s">
        <v>2192</v>
      </c>
      <c r="B75" s="5034"/>
      <c r="C75" s="5034"/>
      <c r="D75" s="5034"/>
      <c r="E75" s="5034"/>
      <c r="F75" s="5034"/>
      <c r="G75" s="5034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35" t="s">
        <v>2191</v>
      </c>
      <c r="B76" s="5031" t="s">
        <v>2190</v>
      </c>
      <c r="C76" s="5032"/>
      <c r="D76" s="5032"/>
      <c r="E76" s="5032"/>
      <c r="F76" s="5032"/>
      <c r="G76" s="5033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36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algorithmName="SHA-512" hashValue="w5xsOf8KsbfjUn8BKKl3RAYS7nJBRdcXPrCmy/m5E1r044ANvf/9nUKODdG1D68YC8EYNWl4/BtdzvaKu1VMOg==" saltValue="k1Aq15+zEPkeeWjX2eg4GA==" spinCount="100000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showZeros="0" topLeftCell="A152" zoomScale="90" zoomScaleNormal="90" workbookViewId="0">
      <selection activeCell="AT73" sqref="AT73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62" t="s">
        <v>2568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U6" s="4162"/>
      <c r="V6" s="4162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506" t="s">
        <v>2570</v>
      </c>
      <c r="B9" s="4753"/>
      <c r="C9" s="5069" t="s">
        <v>27</v>
      </c>
      <c r="D9" s="4714"/>
      <c r="E9" s="5070"/>
      <c r="F9" s="5077" t="s">
        <v>2</v>
      </c>
      <c r="G9" s="5077"/>
      <c r="H9" s="5077"/>
      <c r="I9" s="5077"/>
      <c r="J9" s="5077"/>
      <c r="K9" s="5077"/>
      <c r="L9" s="5077"/>
      <c r="M9" s="5077"/>
      <c r="N9" s="5077"/>
      <c r="O9" s="5077"/>
      <c r="P9" s="5077"/>
      <c r="Q9" s="5077"/>
      <c r="R9" s="5077"/>
      <c r="S9" s="5077"/>
      <c r="T9" s="5077"/>
      <c r="U9" s="5077"/>
      <c r="V9" s="5077"/>
      <c r="W9" s="5077"/>
      <c r="X9" s="5077"/>
      <c r="Y9" s="5077"/>
      <c r="Z9" s="5077"/>
      <c r="AA9" s="5077"/>
      <c r="AB9" s="5077"/>
      <c r="AC9" s="5077"/>
      <c r="AD9" s="5077"/>
      <c r="AE9" s="5077"/>
      <c r="AF9" s="5077"/>
      <c r="AG9" s="5077"/>
      <c r="AH9" s="5077"/>
      <c r="AI9" s="5077"/>
      <c r="AJ9" s="5077"/>
      <c r="AK9" s="5078"/>
      <c r="AL9" s="4728" t="s">
        <v>2571</v>
      </c>
      <c r="AM9" s="4180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280"/>
      <c r="B10" s="4754"/>
      <c r="C10" s="5071"/>
      <c r="D10" s="5072"/>
      <c r="E10" s="5073"/>
      <c r="F10" s="4782" t="s">
        <v>2572</v>
      </c>
      <c r="G10" s="4753"/>
      <c r="H10" s="4782" t="s">
        <v>2573</v>
      </c>
      <c r="I10" s="4753"/>
      <c r="J10" s="4782" t="s">
        <v>2574</v>
      </c>
      <c r="K10" s="4753"/>
      <c r="L10" s="4506" t="s">
        <v>2575</v>
      </c>
      <c r="M10" s="4506"/>
      <c r="N10" s="4782" t="s">
        <v>2576</v>
      </c>
      <c r="O10" s="4753"/>
      <c r="P10" s="4506" t="s">
        <v>2577</v>
      </c>
      <c r="Q10" s="4506"/>
      <c r="R10" s="4782" t="s">
        <v>2578</v>
      </c>
      <c r="S10" s="4753"/>
      <c r="T10" s="4506" t="s">
        <v>139</v>
      </c>
      <c r="U10" s="4506"/>
      <c r="V10" s="4782" t="s">
        <v>140</v>
      </c>
      <c r="W10" s="4753"/>
      <c r="X10" s="4506" t="s">
        <v>141</v>
      </c>
      <c r="Y10" s="4506"/>
      <c r="Z10" s="4782" t="s">
        <v>142</v>
      </c>
      <c r="AA10" s="4753"/>
      <c r="AB10" s="4506" t="s">
        <v>143</v>
      </c>
      <c r="AC10" s="4506"/>
      <c r="AD10" s="4782" t="s">
        <v>144</v>
      </c>
      <c r="AE10" s="4753"/>
      <c r="AF10" s="4506" t="s">
        <v>145</v>
      </c>
      <c r="AG10" s="4506"/>
      <c r="AH10" s="4782" t="s">
        <v>146</v>
      </c>
      <c r="AI10" s="4753"/>
      <c r="AJ10" s="4506" t="s">
        <v>2579</v>
      </c>
      <c r="AK10" s="5014"/>
      <c r="AL10" s="4135"/>
      <c r="AM10" s="4338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4280"/>
      <c r="B11" s="4754"/>
      <c r="C11" s="5074"/>
      <c r="D11" s="5075"/>
      <c r="E11" s="5076"/>
      <c r="F11" s="4783"/>
      <c r="G11" s="4756"/>
      <c r="H11" s="4783"/>
      <c r="I11" s="4756"/>
      <c r="J11" s="4783"/>
      <c r="K11" s="4756"/>
      <c r="L11" s="5068"/>
      <c r="M11" s="5068"/>
      <c r="N11" s="4783"/>
      <c r="O11" s="4756"/>
      <c r="P11" s="5068"/>
      <c r="Q11" s="5068"/>
      <c r="R11" s="4783"/>
      <c r="S11" s="4756"/>
      <c r="T11" s="5068"/>
      <c r="U11" s="5068"/>
      <c r="V11" s="4783"/>
      <c r="W11" s="4756"/>
      <c r="X11" s="5068"/>
      <c r="Y11" s="5068"/>
      <c r="Z11" s="4783"/>
      <c r="AA11" s="4756"/>
      <c r="AB11" s="5068"/>
      <c r="AC11" s="5068"/>
      <c r="AD11" s="4783"/>
      <c r="AE11" s="4756"/>
      <c r="AF11" s="5068"/>
      <c r="AG11" s="5068"/>
      <c r="AH11" s="4783"/>
      <c r="AI11" s="4756"/>
      <c r="AJ11" s="5068"/>
      <c r="AK11" s="5079"/>
      <c r="AL11" s="4135"/>
      <c r="AM11" s="4338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5068"/>
      <c r="B12" s="5068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36"/>
      <c r="AM12" s="4609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5080" t="s">
        <v>2580</v>
      </c>
      <c r="B13" s="5081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>
        <v>0</v>
      </c>
      <c r="G13" s="2364">
        <v>0</v>
      </c>
      <c r="H13" s="2123">
        <v>0</v>
      </c>
      <c r="I13" s="2124">
        <v>0</v>
      </c>
      <c r="J13" s="2123">
        <v>0</v>
      </c>
      <c r="K13" s="2124">
        <v>0</v>
      </c>
      <c r="L13" s="2365">
        <v>0</v>
      </c>
      <c r="M13" s="2366">
        <v>0</v>
      </c>
      <c r="N13" s="2123">
        <v>0</v>
      </c>
      <c r="O13" s="2124">
        <v>0</v>
      </c>
      <c r="P13" s="2365">
        <v>0</v>
      </c>
      <c r="Q13" s="2366">
        <v>0</v>
      </c>
      <c r="R13" s="2123">
        <v>0</v>
      </c>
      <c r="S13" s="2124">
        <v>0</v>
      </c>
      <c r="T13" s="2365">
        <v>0</v>
      </c>
      <c r="U13" s="2366">
        <v>0</v>
      </c>
      <c r="V13" s="2123">
        <v>0</v>
      </c>
      <c r="W13" s="2124">
        <v>0</v>
      </c>
      <c r="X13" s="2365">
        <v>0</v>
      </c>
      <c r="Y13" s="2366">
        <v>0</v>
      </c>
      <c r="Z13" s="2123">
        <v>0</v>
      </c>
      <c r="AA13" s="2124">
        <v>0</v>
      </c>
      <c r="AB13" s="2365">
        <v>0</v>
      </c>
      <c r="AC13" s="2366">
        <v>0</v>
      </c>
      <c r="AD13" s="2123">
        <v>0</v>
      </c>
      <c r="AE13" s="2124">
        <v>0</v>
      </c>
      <c r="AF13" s="2365">
        <v>0</v>
      </c>
      <c r="AG13" s="2366">
        <v>0</v>
      </c>
      <c r="AH13" s="2123">
        <v>0</v>
      </c>
      <c r="AI13" s="2124">
        <v>0</v>
      </c>
      <c r="AJ13" s="1179">
        <v>0</v>
      </c>
      <c r="AK13" s="2367">
        <v>0</v>
      </c>
      <c r="AL13" s="2364">
        <v>0</v>
      </c>
      <c r="AM13" s="2364">
        <v>0</v>
      </c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5082" t="s">
        <v>2581</v>
      </c>
      <c r="B14" s="5083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>
        <v>0</v>
      </c>
      <c r="G14" s="2372">
        <v>0</v>
      </c>
      <c r="H14" s="2371">
        <v>0</v>
      </c>
      <c r="I14" s="2373">
        <v>0</v>
      </c>
      <c r="J14" s="2371">
        <v>0</v>
      </c>
      <c r="K14" s="2373">
        <v>0</v>
      </c>
      <c r="L14" s="2374">
        <v>0</v>
      </c>
      <c r="M14" s="2375">
        <v>0</v>
      </c>
      <c r="N14" s="2371">
        <v>0</v>
      </c>
      <c r="O14" s="2373">
        <v>0</v>
      </c>
      <c r="P14" s="2374">
        <v>0</v>
      </c>
      <c r="Q14" s="2375">
        <v>0</v>
      </c>
      <c r="R14" s="2371">
        <v>0</v>
      </c>
      <c r="S14" s="2373">
        <v>0</v>
      </c>
      <c r="T14" s="2374">
        <v>0</v>
      </c>
      <c r="U14" s="2375">
        <v>0</v>
      </c>
      <c r="V14" s="2371">
        <v>0</v>
      </c>
      <c r="W14" s="2373">
        <v>0</v>
      </c>
      <c r="X14" s="2374">
        <v>0</v>
      </c>
      <c r="Y14" s="2375">
        <v>0</v>
      </c>
      <c r="Z14" s="2371">
        <v>0</v>
      </c>
      <c r="AA14" s="2373">
        <v>0</v>
      </c>
      <c r="AB14" s="2374">
        <v>0</v>
      </c>
      <c r="AC14" s="2375">
        <v>0</v>
      </c>
      <c r="AD14" s="2371">
        <v>0</v>
      </c>
      <c r="AE14" s="2373">
        <v>0</v>
      </c>
      <c r="AF14" s="2374">
        <v>0</v>
      </c>
      <c r="AG14" s="2375">
        <v>0</v>
      </c>
      <c r="AH14" s="2371">
        <v>0</v>
      </c>
      <c r="AI14" s="2373">
        <v>0</v>
      </c>
      <c r="AJ14" s="2376">
        <v>0</v>
      </c>
      <c r="AK14" s="2377">
        <v>0</v>
      </c>
      <c r="AL14" s="2372">
        <v>0</v>
      </c>
      <c r="AM14" s="2372">
        <v>0</v>
      </c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5082" t="s">
        <v>2582</v>
      </c>
      <c r="B15" s="5083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>
        <v>0</v>
      </c>
      <c r="G15" s="2372">
        <v>0</v>
      </c>
      <c r="H15" s="2371">
        <v>0</v>
      </c>
      <c r="I15" s="2373">
        <v>0</v>
      </c>
      <c r="J15" s="2371">
        <v>0</v>
      </c>
      <c r="K15" s="2373">
        <v>0</v>
      </c>
      <c r="L15" s="2374">
        <v>0</v>
      </c>
      <c r="M15" s="2375">
        <v>0</v>
      </c>
      <c r="N15" s="2371">
        <v>0</v>
      </c>
      <c r="O15" s="2373">
        <v>0</v>
      </c>
      <c r="P15" s="2374">
        <v>0</v>
      </c>
      <c r="Q15" s="2375">
        <v>0</v>
      </c>
      <c r="R15" s="2371">
        <v>0</v>
      </c>
      <c r="S15" s="2373">
        <v>0</v>
      </c>
      <c r="T15" s="2374">
        <v>0</v>
      </c>
      <c r="U15" s="2375">
        <v>0</v>
      </c>
      <c r="V15" s="2371">
        <v>0</v>
      </c>
      <c r="W15" s="2373">
        <v>0</v>
      </c>
      <c r="X15" s="2374">
        <v>0</v>
      </c>
      <c r="Y15" s="2375">
        <v>0</v>
      </c>
      <c r="Z15" s="2371">
        <v>0</v>
      </c>
      <c r="AA15" s="2373">
        <v>0</v>
      </c>
      <c r="AB15" s="2374">
        <v>0</v>
      </c>
      <c r="AC15" s="2375">
        <v>0</v>
      </c>
      <c r="AD15" s="2371">
        <v>0</v>
      </c>
      <c r="AE15" s="2373">
        <v>0</v>
      </c>
      <c r="AF15" s="2374">
        <v>0</v>
      </c>
      <c r="AG15" s="2375">
        <v>0</v>
      </c>
      <c r="AH15" s="2371">
        <v>0</v>
      </c>
      <c r="AI15" s="2373">
        <v>0</v>
      </c>
      <c r="AJ15" s="2376">
        <v>0</v>
      </c>
      <c r="AK15" s="2377">
        <v>0</v>
      </c>
      <c r="AL15" s="2372">
        <v>0</v>
      </c>
      <c r="AM15" s="2372">
        <v>0</v>
      </c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5082" t="s">
        <v>2583</v>
      </c>
      <c r="B16" s="5083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>
        <v>0</v>
      </c>
      <c r="G16" s="2372">
        <v>0</v>
      </c>
      <c r="H16" s="2371">
        <v>0</v>
      </c>
      <c r="I16" s="2373">
        <v>0</v>
      </c>
      <c r="J16" s="2371">
        <v>0</v>
      </c>
      <c r="K16" s="2373">
        <v>0</v>
      </c>
      <c r="L16" s="2374">
        <v>0</v>
      </c>
      <c r="M16" s="2375">
        <v>0</v>
      </c>
      <c r="N16" s="2371">
        <v>0</v>
      </c>
      <c r="O16" s="2373">
        <v>0</v>
      </c>
      <c r="P16" s="2374">
        <v>0</v>
      </c>
      <c r="Q16" s="2375">
        <v>0</v>
      </c>
      <c r="R16" s="2371">
        <v>0</v>
      </c>
      <c r="S16" s="2373">
        <v>0</v>
      </c>
      <c r="T16" s="2374">
        <v>0</v>
      </c>
      <c r="U16" s="2375">
        <v>0</v>
      </c>
      <c r="V16" s="2371">
        <v>0</v>
      </c>
      <c r="W16" s="2373">
        <v>0</v>
      </c>
      <c r="X16" s="2374">
        <v>0</v>
      </c>
      <c r="Y16" s="2375">
        <v>0</v>
      </c>
      <c r="Z16" s="2371">
        <v>0</v>
      </c>
      <c r="AA16" s="2373">
        <v>0</v>
      </c>
      <c r="AB16" s="2374">
        <v>0</v>
      </c>
      <c r="AC16" s="2375">
        <v>0</v>
      </c>
      <c r="AD16" s="2371">
        <v>0</v>
      </c>
      <c r="AE16" s="2373">
        <v>0</v>
      </c>
      <c r="AF16" s="2374">
        <v>0</v>
      </c>
      <c r="AG16" s="2375">
        <v>0</v>
      </c>
      <c r="AH16" s="2371">
        <v>0</v>
      </c>
      <c r="AI16" s="2373">
        <v>0</v>
      </c>
      <c r="AJ16" s="2376">
        <v>0</v>
      </c>
      <c r="AK16" s="2377">
        <v>0</v>
      </c>
      <c r="AL16" s="2372">
        <v>0</v>
      </c>
      <c r="AM16" s="2372">
        <v>0</v>
      </c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4811" t="s">
        <v>2584</v>
      </c>
      <c r="B17" s="4812"/>
      <c r="C17" s="2378">
        <f t="shared" si="0"/>
        <v>3</v>
      </c>
      <c r="D17" s="2379">
        <f t="shared" si="1"/>
        <v>1</v>
      </c>
      <c r="E17" s="2370">
        <f t="shared" si="1"/>
        <v>2</v>
      </c>
      <c r="F17" s="2371">
        <v>0</v>
      </c>
      <c r="G17" s="2372">
        <v>0</v>
      </c>
      <c r="H17" s="2371">
        <v>0</v>
      </c>
      <c r="I17" s="2373">
        <v>0</v>
      </c>
      <c r="J17" s="2371">
        <v>0</v>
      </c>
      <c r="K17" s="2373">
        <v>0</v>
      </c>
      <c r="L17" s="2374">
        <v>1</v>
      </c>
      <c r="M17" s="2375">
        <v>0</v>
      </c>
      <c r="N17" s="2371">
        <v>0</v>
      </c>
      <c r="O17" s="2373">
        <v>0</v>
      </c>
      <c r="P17" s="2374">
        <v>0</v>
      </c>
      <c r="Q17" s="2375">
        <v>0</v>
      </c>
      <c r="R17" s="2371">
        <v>0</v>
      </c>
      <c r="S17" s="2373">
        <v>0</v>
      </c>
      <c r="T17" s="2374">
        <v>0</v>
      </c>
      <c r="U17" s="2375">
        <v>0</v>
      </c>
      <c r="V17" s="2371">
        <v>0</v>
      </c>
      <c r="W17" s="2373">
        <v>0</v>
      </c>
      <c r="X17" s="2374">
        <v>0</v>
      </c>
      <c r="Y17" s="2375">
        <v>0</v>
      </c>
      <c r="Z17" s="2371">
        <v>0</v>
      </c>
      <c r="AA17" s="2373">
        <v>0</v>
      </c>
      <c r="AB17" s="2374">
        <v>0</v>
      </c>
      <c r="AC17" s="2375">
        <v>1</v>
      </c>
      <c r="AD17" s="2371">
        <v>0</v>
      </c>
      <c r="AE17" s="2373">
        <v>0</v>
      </c>
      <c r="AF17" s="2374">
        <v>0</v>
      </c>
      <c r="AG17" s="2375">
        <v>0</v>
      </c>
      <c r="AH17" s="2371">
        <v>0</v>
      </c>
      <c r="AI17" s="2373">
        <v>1</v>
      </c>
      <c r="AJ17" s="2376">
        <v>0</v>
      </c>
      <c r="AK17" s="2377">
        <v>0</v>
      </c>
      <c r="AL17" s="2372">
        <v>0</v>
      </c>
      <c r="AM17" s="2372">
        <v>0</v>
      </c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 x14ac:dyDescent="0.2">
      <c r="A18" s="5084" t="s">
        <v>2585</v>
      </c>
      <c r="B18" s="5085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>
        <v>0</v>
      </c>
      <c r="G18" s="2372">
        <v>0</v>
      </c>
      <c r="H18" s="2371">
        <v>0</v>
      </c>
      <c r="I18" s="2373">
        <v>0</v>
      </c>
      <c r="J18" s="2371">
        <v>0</v>
      </c>
      <c r="K18" s="2373">
        <v>0</v>
      </c>
      <c r="L18" s="2374">
        <v>0</v>
      </c>
      <c r="M18" s="2375">
        <v>0</v>
      </c>
      <c r="N18" s="2371">
        <v>0</v>
      </c>
      <c r="O18" s="2373">
        <v>0</v>
      </c>
      <c r="P18" s="2374">
        <v>0</v>
      </c>
      <c r="Q18" s="2375">
        <v>0</v>
      </c>
      <c r="R18" s="2371">
        <v>0</v>
      </c>
      <c r="S18" s="2373">
        <v>0</v>
      </c>
      <c r="T18" s="2374">
        <v>0</v>
      </c>
      <c r="U18" s="2375">
        <v>0</v>
      </c>
      <c r="V18" s="2371">
        <v>0</v>
      </c>
      <c r="W18" s="2373">
        <v>0</v>
      </c>
      <c r="X18" s="2374">
        <v>0</v>
      </c>
      <c r="Y18" s="2375">
        <v>0</v>
      </c>
      <c r="Z18" s="2371">
        <v>0</v>
      </c>
      <c r="AA18" s="2373">
        <v>0</v>
      </c>
      <c r="AB18" s="2374">
        <v>0</v>
      </c>
      <c r="AC18" s="2375">
        <v>0</v>
      </c>
      <c r="AD18" s="2371">
        <v>0</v>
      </c>
      <c r="AE18" s="2373">
        <v>0</v>
      </c>
      <c r="AF18" s="2374">
        <v>0</v>
      </c>
      <c r="AG18" s="2375">
        <v>0</v>
      </c>
      <c r="AH18" s="2371">
        <v>0</v>
      </c>
      <c r="AI18" s="2373">
        <v>0</v>
      </c>
      <c r="AJ18" s="2376">
        <v>0</v>
      </c>
      <c r="AK18" s="2377">
        <v>0</v>
      </c>
      <c r="AL18" s="2372">
        <v>0</v>
      </c>
      <c r="AM18" s="2372">
        <v>0</v>
      </c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745" t="s">
        <v>2586</v>
      </c>
      <c r="B19" s="4747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>
        <v>0</v>
      </c>
      <c r="G19" s="2372">
        <v>0</v>
      </c>
      <c r="H19" s="2371">
        <v>0</v>
      </c>
      <c r="I19" s="2373">
        <v>0</v>
      </c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>
        <v>0</v>
      </c>
      <c r="AM19" s="2372">
        <v>0</v>
      </c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5084" t="s">
        <v>2587</v>
      </c>
      <c r="B20" s="5085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>
        <v>0</v>
      </c>
      <c r="I20" s="2373">
        <v>0</v>
      </c>
      <c r="J20" s="2371">
        <v>0</v>
      </c>
      <c r="K20" s="2373">
        <v>0</v>
      </c>
      <c r="L20" s="2374">
        <v>0</v>
      </c>
      <c r="M20" s="2375">
        <v>0</v>
      </c>
      <c r="N20" s="2371">
        <v>0</v>
      </c>
      <c r="O20" s="2373">
        <v>0</v>
      </c>
      <c r="P20" s="2374">
        <v>0</v>
      </c>
      <c r="Q20" s="2375">
        <v>0</v>
      </c>
      <c r="R20" s="2371">
        <v>0</v>
      </c>
      <c r="S20" s="2373">
        <v>0</v>
      </c>
      <c r="T20" s="2374">
        <v>0</v>
      </c>
      <c r="U20" s="2375">
        <v>0</v>
      </c>
      <c r="V20" s="2371">
        <v>0</v>
      </c>
      <c r="W20" s="2373">
        <v>0</v>
      </c>
      <c r="X20" s="2374">
        <v>0</v>
      </c>
      <c r="Y20" s="2375">
        <v>0</v>
      </c>
      <c r="Z20" s="2371">
        <v>0</v>
      </c>
      <c r="AA20" s="2373">
        <v>0</v>
      </c>
      <c r="AB20" s="2374">
        <v>0</v>
      </c>
      <c r="AC20" s="2375">
        <v>0</v>
      </c>
      <c r="AD20" s="2371">
        <v>0</v>
      </c>
      <c r="AE20" s="2373">
        <v>0</v>
      </c>
      <c r="AF20" s="2374">
        <v>0</v>
      </c>
      <c r="AG20" s="2375">
        <v>0</v>
      </c>
      <c r="AH20" s="2371">
        <v>0</v>
      </c>
      <c r="AI20" s="2373">
        <v>0</v>
      </c>
      <c r="AJ20" s="2376">
        <v>0</v>
      </c>
      <c r="AK20" s="2377">
        <v>0</v>
      </c>
      <c r="AL20" s="2372">
        <v>0</v>
      </c>
      <c r="AM20" s="2372">
        <v>0</v>
      </c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5086" t="s">
        <v>2588</v>
      </c>
      <c r="B21" s="5087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>
        <v>0</v>
      </c>
      <c r="U21" s="2375">
        <v>0</v>
      </c>
      <c r="V21" s="2371">
        <v>0</v>
      </c>
      <c r="W21" s="2373">
        <v>0</v>
      </c>
      <c r="X21" s="2374">
        <v>0</v>
      </c>
      <c r="Y21" s="2375">
        <v>0</v>
      </c>
      <c r="Z21" s="2371">
        <v>0</v>
      </c>
      <c r="AA21" s="2373">
        <v>0</v>
      </c>
      <c r="AB21" s="2374">
        <v>0</v>
      </c>
      <c r="AC21" s="2375">
        <v>0</v>
      </c>
      <c r="AD21" s="2371">
        <v>0</v>
      </c>
      <c r="AE21" s="2373">
        <v>0</v>
      </c>
      <c r="AF21" s="2374">
        <v>0</v>
      </c>
      <c r="AG21" s="2375">
        <v>0</v>
      </c>
      <c r="AH21" s="2371">
        <v>0</v>
      </c>
      <c r="AI21" s="2373">
        <v>0</v>
      </c>
      <c r="AJ21" s="2376">
        <v>0</v>
      </c>
      <c r="AK21" s="2377">
        <v>0</v>
      </c>
      <c r="AL21" s="2372">
        <v>0</v>
      </c>
      <c r="AM21" s="2372">
        <v>0</v>
      </c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 x14ac:dyDescent="0.2">
      <c r="A22" s="5084" t="s">
        <v>2589</v>
      </c>
      <c r="B22" s="5085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>
        <v>0</v>
      </c>
      <c r="G22" s="2372">
        <v>0</v>
      </c>
      <c r="H22" s="2371">
        <v>0</v>
      </c>
      <c r="I22" s="2373">
        <v>0</v>
      </c>
      <c r="J22" s="2371">
        <v>0</v>
      </c>
      <c r="K22" s="2373">
        <v>0</v>
      </c>
      <c r="L22" s="2374">
        <v>0</v>
      </c>
      <c r="M22" s="2375">
        <v>0</v>
      </c>
      <c r="N22" s="2371">
        <v>0</v>
      </c>
      <c r="O22" s="2373">
        <v>0</v>
      </c>
      <c r="P22" s="2374">
        <v>0</v>
      </c>
      <c r="Q22" s="2375">
        <v>0</v>
      </c>
      <c r="R22" s="2371">
        <v>0</v>
      </c>
      <c r="S22" s="2373">
        <v>0</v>
      </c>
      <c r="T22" s="2374">
        <v>0</v>
      </c>
      <c r="U22" s="2375">
        <v>0</v>
      </c>
      <c r="V22" s="2371">
        <v>0</v>
      </c>
      <c r="W22" s="2373">
        <v>0</v>
      </c>
      <c r="X22" s="2374">
        <v>0</v>
      </c>
      <c r="Y22" s="2375">
        <v>0</v>
      </c>
      <c r="Z22" s="2371">
        <v>0</v>
      </c>
      <c r="AA22" s="2373">
        <v>0</v>
      </c>
      <c r="AB22" s="2374">
        <v>0</v>
      </c>
      <c r="AC22" s="2375">
        <v>0</v>
      </c>
      <c r="AD22" s="2371">
        <v>0</v>
      </c>
      <c r="AE22" s="2373">
        <v>0</v>
      </c>
      <c r="AF22" s="2374">
        <v>0</v>
      </c>
      <c r="AG22" s="2375">
        <v>0</v>
      </c>
      <c r="AH22" s="2371">
        <v>0</v>
      </c>
      <c r="AI22" s="2373">
        <v>0</v>
      </c>
      <c r="AJ22" s="2376">
        <v>0</v>
      </c>
      <c r="AK22" s="2377">
        <v>0</v>
      </c>
      <c r="AL22" s="2372">
        <v>0</v>
      </c>
      <c r="AM22" s="2372">
        <v>0</v>
      </c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5088" t="s">
        <v>2590</v>
      </c>
      <c r="B23" s="5089"/>
      <c r="C23" s="2387">
        <f t="shared" si="0"/>
        <v>1</v>
      </c>
      <c r="D23" s="2388">
        <f t="shared" si="1"/>
        <v>0</v>
      </c>
      <c r="E23" s="2389">
        <f t="shared" si="1"/>
        <v>1</v>
      </c>
      <c r="F23" s="1191">
        <v>0</v>
      </c>
      <c r="G23" s="1188">
        <v>0</v>
      </c>
      <c r="H23" s="1191">
        <v>0</v>
      </c>
      <c r="I23" s="1189">
        <v>0</v>
      </c>
      <c r="J23" s="1191">
        <v>0</v>
      </c>
      <c r="K23" s="1189">
        <v>0</v>
      </c>
      <c r="L23" s="1190">
        <v>0</v>
      </c>
      <c r="M23" s="1192">
        <v>0</v>
      </c>
      <c r="N23" s="1191">
        <v>0</v>
      </c>
      <c r="O23" s="1189">
        <v>0</v>
      </c>
      <c r="P23" s="1190">
        <v>0</v>
      </c>
      <c r="Q23" s="1192">
        <v>0</v>
      </c>
      <c r="R23" s="1191">
        <v>0</v>
      </c>
      <c r="S23" s="1189">
        <v>0</v>
      </c>
      <c r="T23" s="1190">
        <v>0</v>
      </c>
      <c r="U23" s="1192">
        <v>1</v>
      </c>
      <c r="V23" s="1191">
        <v>0</v>
      </c>
      <c r="W23" s="1189">
        <v>0</v>
      </c>
      <c r="X23" s="1190">
        <v>0</v>
      </c>
      <c r="Y23" s="1192">
        <v>0</v>
      </c>
      <c r="Z23" s="1191">
        <v>0</v>
      </c>
      <c r="AA23" s="1189">
        <v>0</v>
      </c>
      <c r="AB23" s="1190">
        <v>0</v>
      </c>
      <c r="AC23" s="1192">
        <v>0</v>
      </c>
      <c r="AD23" s="1191">
        <v>0</v>
      </c>
      <c r="AE23" s="1189">
        <v>0</v>
      </c>
      <c r="AF23" s="1190">
        <v>0</v>
      </c>
      <c r="AG23" s="1192">
        <v>0</v>
      </c>
      <c r="AH23" s="1191">
        <v>0</v>
      </c>
      <c r="AI23" s="1189">
        <v>0</v>
      </c>
      <c r="AJ23" s="2390">
        <v>0</v>
      </c>
      <c r="AK23" s="2070">
        <v>0</v>
      </c>
      <c r="AL23" s="2372">
        <v>0</v>
      </c>
      <c r="AM23" s="2372">
        <v>0</v>
      </c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4144" t="s">
        <v>27</v>
      </c>
      <c r="B24" s="4783"/>
      <c r="C24" s="2391">
        <f t="shared" ref="C24:AM24" si="2">SUM(C13:C23)</f>
        <v>4</v>
      </c>
      <c r="D24" s="2392">
        <f t="shared" si="2"/>
        <v>1</v>
      </c>
      <c r="E24" s="2393">
        <f t="shared" si="2"/>
        <v>3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1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1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1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1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 x14ac:dyDescent="0.2">
      <c r="A26" s="4506" t="s">
        <v>2570</v>
      </c>
      <c r="B26" s="4753"/>
      <c r="C26" s="5069" t="s">
        <v>27</v>
      </c>
      <c r="D26" s="4714"/>
      <c r="E26" s="5070"/>
      <c r="F26" s="4850" t="s">
        <v>2</v>
      </c>
      <c r="G26" s="5100"/>
      <c r="H26" s="5100"/>
      <c r="I26" s="5100"/>
      <c r="J26" s="5100"/>
      <c r="K26" s="5100"/>
      <c r="L26" s="5100"/>
      <c r="M26" s="5100"/>
      <c r="N26" s="5100"/>
      <c r="O26" s="5100"/>
      <c r="P26" s="5100"/>
      <c r="Q26" s="5100"/>
      <c r="R26" s="5100"/>
      <c r="S26" s="5100"/>
      <c r="T26" s="5100"/>
      <c r="U26" s="5100"/>
      <c r="V26" s="5100"/>
      <c r="W26" s="5100"/>
      <c r="X26" s="5100"/>
      <c r="Y26" s="5100"/>
      <c r="Z26" s="5100"/>
      <c r="AA26" s="5100"/>
      <c r="AB26" s="5100"/>
      <c r="AC26" s="5100"/>
      <c r="AD26" s="5100"/>
      <c r="AE26" s="5100"/>
      <c r="AF26" s="5100"/>
      <c r="AG26" s="5100"/>
      <c r="AH26" s="5100"/>
      <c r="AI26" s="5100"/>
      <c r="AJ26" s="5100"/>
      <c r="AK26" s="5101"/>
      <c r="AL26" s="4728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280"/>
      <c r="B27" s="4754"/>
      <c r="C27" s="5071"/>
      <c r="D27" s="5072"/>
      <c r="E27" s="5073"/>
      <c r="F27" s="4782" t="s">
        <v>2572</v>
      </c>
      <c r="G27" s="4753"/>
      <c r="H27" s="4782" t="s">
        <v>2573</v>
      </c>
      <c r="I27" s="4753"/>
      <c r="J27" s="4782" t="s">
        <v>2574</v>
      </c>
      <c r="K27" s="4753"/>
      <c r="L27" s="4782" t="s">
        <v>2575</v>
      </c>
      <c r="M27" s="4753"/>
      <c r="N27" s="4782" t="s">
        <v>2576</v>
      </c>
      <c r="O27" s="4753"/>
      <c r="P27" s="4782" t="s">
        <v>2577</v>
      </c>
      <c r="Q27" s="4753"/>
      <c r="R27" s="4782" t="s">
        <v>2578</v>
      </c>
      <c r="S27" s="4753"/>
      <c r="T27" s="4782" t="s">
        <v>139</v>
      </c>
      <c r="U27" s="4753"/>
      <c r="V27" s="4782" t="s">
        <v>140</v>
      </c>
      <c r="W27" s="4753"/>
      <c r="X27" s="4782" t="s">
        <v>141</v>
      </c>
      <c r="Y27" s="4753"/>
      <c r="Z27" s="4782" t="s">
        <v>142</v>
      </c>
      <c r="AA27" s="4753"/>
      <c r="AB27" s="4782" t="s">
        <v>143</v>
      </c>
      <c r="AC27" s="4753"/>
      <c r="AD27" s="4782" t="s">
        <v>144</v>
      </c>
      <c r="AE27" s="4753"/>
      <c r="AF27" s="4782" t="s">
        <v>145</v>
      </c>
      <c r="AG27" s="4753"/>
      <c r="AH27" s="4782" t="s">
        <v>146</v>
      </c>
      <c r="AI27" s="4753"/>
      <c r="AJ27" s="4782" t="s">
        <v>2579</v>
      </c>
      <c r="AK27" s="5014"/>
      <c r="AL27" s="4135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280"/>
      <c r="B28" s="4754"/>
      <c r="C28" s="5074"/>
      <c r="D28" s="5075"/>
      <c r="E28" s="5076"/>
      <c r="F28" s="4783"/>
      <c r="G28" s="4756"/>
      <c r="H28" s="4783"/>
      <c r="I28" s="4756"/>
      <c r="J28" s="4783"/>
      <c r="K28" s="4756"/>
      <c r="L28" s="4783"/>
      <c r="M28" s="4756"/>
      <c r="N28" s="4783"/>
      <c r="O28" s="4756"/>
      <c r="P28" s="4783"/>
      <c r="Q28" s="4756"/>
      <c r="R28" s="4783"/>
      <c r="S28" s="4756"/>
      <c r="T28" s="4783"/>
      <c r="U28" s="4756"/>
      <c r="V28" s="4783"/>
      <c r="W28" s="4756"/>
      <c r="X28" s="4783"/>
      <c r="Y28" s="4756"/>
      <c r="Z28" s="4783"/>
      <c r="AA28" s="4756"/>
      <c r="AB28" s="4783"/>
      <c r="AC28" s="4756"/>
      <c r="AD28" s="4783"/>
      <c r="AE28" s="4756"/>
      <c r="AF28" s="4783"/>
      <c r="AG28" s="4756"/>
      <c r="AH28" s="4783"/>
      <c r="AI28" s="4756"/>
      <c r="AJ28" s="4783"/>
      <c r="AK28" s="5079"/>
      <c r="AL28" s="4135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5068"/>
      <c r="B29" s="4756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36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 x14ac:dyDescent="0.2">
      <c r="A30" s="4837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>
        <v>0</v>
      </c>
      <c r="G30" s="224">
        <v>0</v>
      </c>
      <c r="H30" s="1768">
        <v>0</v>
      </c>
      <c r="I30" s="225">
        <v>0</v>
      </c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>
        <v>0</v>
      </c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 x14ac:dyDescent="0.2">
      <c r="A31" s="5096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>
        <v>0</v>
      </c>
      <c r="G31" s="224">
        <v>0</v>
      </c>
      <c r="H31" s="1768">
        <v>0</v>
      </c>
      <c r="I31" s="225">
        <v>0</v>
      </c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>
        <v>0</v>
      </c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5096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>
        <v>0</v>
      </c>
      <c r="G32" s="2413">
        <v>0</v>
      </c>
      <c r="H32" s="2412">
        <v>0</v>
      </c>
      <c r="I32" s="2414">
        <v>0</v>
      </c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>
        <v>0</v>
      </c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5097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>
        <v>0</v>
      </c>
      <c r="I33" s="2124">
        <v>0</v>
      </c>
      <c r="J33" s="2123">
        <v>0</v>
      </c>
      <c r="K33" s="2364">
        <v>0</v>
      </c>
      <c r="L33" s="2123">
        <v>0</v>
      </c>
      <c r="M33" s="2364">
        <v>0</v>
      </c>
      <c r="N33" s="2123">
        <v>0</v>
      </c>
      <c r="O33" s="2124">
        <v>0</v>
      </c>
      <c r="P33" s="2123">
        <v>0</v>
      </c>
      <c r="Q33" s="2364">
        <v>0</v>
      </c>
      <c r="R33" s="2123">
        <v>0</v>
      </c>
      <c r="S33" s="2364">
        <v>0</v>
      </c>
      <c r="T33" s="2123">
        <v>0</v>
      </c>
      <c r="U33" s="2364">
        <v>0</v>
      </c>
      <c r="V33" s="2123">
        <v>0</v>
      </c>
      <c r="W33" s="2124">
        <v>0</v>
      </c>
      <c r="X33" s="2123">
        <v>0</v>
      </c>
      <c r="Y33" s="2364">
        <v>0</v>
      </c>
      <c r="Z33" s="2123">
        <v>0</v>
      </c>
      <c r="AA33" s="2364">
        <v>0</v>
      </c>
      <c r="AB33" s="2123">
        <v>0</v>
      </c>
      <c r="AC33" s="2124">
        <v>0</v>
      </c>
      <c r="AD33" s="2123">
        <v>0</v>
      </c>
      <c r="AE33" s="2364">
        <v>0</v>
      </c>
      <c r="AF33" s="2123">
        <v>0</v>
      </c>
      <c r="AG33" s="2364">
        <v>0</v>
      </c>
      <c r="AH33" s="2123">
        <v>0</v>
      </c>
      <c r="AI33" s="2124">
        <v>0</v>
      </c>
      <c r="AJ33" s="2121">
        <v>0</v>
      </c>
      <c r="AK33" s="2367">
        <v>0</v>
      </c>
      <c r="AL33" s="2364">
        <v>0</v>
      </c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5098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>
        <v>0</v>
      </c>
      <c r="I34" s="225">
        <v>0</v>
      </c>
      <c r="J34" s="1768">
        <v>0</v>
      </c>
      <c r="K34" s="224">
        <v>0</v>
      </c>
      <c r="L34" s="1768">
        <v>0</v>
      </c>
      <c r="M34" s="224">
        <v>0</v>
      </c>
      <c r="N34" s="1768">
        <v>0</v>
      </c>
      <c r="O34" s="225">
        <v>0</v>
      </c>
      <c r="P34" s="1768">
        <v>0</v>
      </c>
      <c r="Q34" s="224">
        <v>0</v>
      </c>
      <c r="R34" s="1768">
        <v>0</v>
      </c>
      <c r="S34" s="224">
        <v>0</v>
      </c>
      <c r="T34" s="1768">
        <v>0</v>
      </c>
      <c r="U34" s="224">
        <v>0</v>
      </c>
      <c r="V34" s="1768">
        <v>0</v>
      </c>
      <c r="W34" s="225">
        <v>0</v>
      </c>
      <c r="X34" s="1768">
        <v>0</v>
      </c>
      <c r="Y34" s="224">
        <v>0</v>
      </c>
      <c r="Z34" s="1768">
        <v>0</v>
      </c>
      <c r="AA34" s="224">
        <v>0</v>
      </c>
      <c r="AB34" s="1768">
        <v>0</v>
      </c>
      <c r="AC34" s="225">
        <v>0</v>
      </c>
      <c r="AD34" s="1768">
        <v>0</v>
      </c>
      <c r="AE34" s="224">
        <v>0</v>
      </c>
      <c r="AF34" s="1768">
        <v>0</v>
      </c>
      <c r="AG34" s="224">
        <v>0</v>
      </c>
      <c r="AH34" s="1768">
        <v>0</v>
      </c>
      <c r="AI34" s="225">
        <v>0</v>
      </c>
      <c r="AJ34" s="2425">
        <v>0</v>
      </c>
      <c r="AK34" s="2074">
        <v>0</v>
      </c>
      <c r="AL34" s="2372">
        <v>0</v>
      </c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5099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>
        <v>0</v>
      </c>
      <c r="I35" s="1189">
        <v>0</v>
      </c>
      <c r="J35" s="1191">
        <v>0</v>
      </c>
      <c r="K35" s="1189">
        <v>0</v>
      </c>
      <c r="L35" s="1191">
        <v>0</v>
      </c>
      <c r="M35" s="1189">
        <v>0</v>
      </c>
      <c r="N35" s="1191">
        <v>0</v>
      </c>
      <c r="O35" s="1189">
        <v>0</v>
      </c>
      <c r="P35" s="1191">
        <v>0</v>
      </c>
      <c r="Q35" s="1189">
        <v>0</v>
      </c>
      <c r="R35" s="1191">
        <v>0</v>
      </c>
      <c r="S35" s="1189">
        <v>0</v>
      </c>
      <c r="T35" s="1191">
        <v>0</v>
      </c>
      <c r="U35" s="1189">
        <v>0</v>
      </c>
      <c r="V35" s="1191">
        <v>0</v>
      </c>
      <c r="W35" s="1189">
        <v>0</v>
      </c>
      <c r="X35" s="1191">
        <v>0</v>
      </c>
      <c r="Y35" s="1189">
        <v>0</v>
      </c>
      <c r="Z35" s="1191">
        <v>0</v>
      </c>
      <c r="AA35" s="1189">
        <v>0</v>
      </c>
      <c r="AB35" s="1191">
        <v>0</v>
      </c>
      <c r="AC35" s="1189">
        <v>0</v>
      </c>
      <c r="AD35" s="1191">
        <v>0</v>
      </c>
      <c r="AE35" s="1189">
        <v>0</v>
      </c>
      <c r="AF35" s="1191">
        <v>0</v>
      </c>
      <c r="AG35" s="1189">
        <v>0</v>
      </c>
      <c r="AH35" s="1191">
        <v>0</v>
      </c>
      <c r="AI35" s="1189">
        <v>0</v>
      </c>
      <c r="AJ35" s="2122">
        <v>0</v>
      </c>
      <c r="AK35" s="2070">
        <v>0</v>
      </c>
      <c r="AL35" s="1188">
        <v>0</v>
      </c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 x14ac:dyDescent="0.2">
      <c r="A36" s="5090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>
        <v>0</v>
      </c>
      <c r="U36" s="2124">
        <v>0</v>
      </c>
      <c r="V36" s="2123">
        <v>0</v>
      </c>
      <c r="W36" s="2124">
        <v>0</v>
      </c>
      <c r="X36" s="2123">
        <v>0</v>
      </c>
      <c r="Y36" s="2124">
        <v>0</v>
      </c>
      <c r="Z36" s="2123">
        <v>0</v>
      </c>
      <c r="AA36" s="2124">
        <v>0</v>
      </c>
      <c r="AB36" s="2123">
        <v>0</v>
      </c>
      <c r="AC36" s="2124">
        <v>0</v>
      </c>
      <c r="AD36" s="2123">
        <v>0</v>
      </c>
      <c r="AE36" s="2124">
        <v>0</v>
      </c>
      <c r="AF36" s="2123">
        <v>0</v>
      </c>
      <c r="AG36" s="2124">
        <v>0</v>
      </c>
      <c r="AH36" s="2123">
        <v>0</v>
      </c>
      <c r="AI36" s="2124">
        <v>0</v>
      </c>
      <c r="AJ36" s="2121">
        <v>0</v>
      </c>
      <c r="AK36" s="2367">
        <v>0</v>
      </c>
      <c r="AL36" s="2364">
        <v>0</v>
      </c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 x14ac:dyDescent="0.2">
      <c r="A37" s="5091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>
        <v>0</v>
      </c>
      <c r="U37" s="1189">
        <v>0</v>
      </c>
      <c r="V37" s="1191">
        <v>0</v>
      </c>
      <c r="W37" s="1189">
        <v>0</v>
      </c>
      <c r="X37" s="1191">
        <v>0</v>
      </c>
      <c r="Y37" s="1189">
        <v>0</v>
      </c>
      <c r="Z37" s="1191">
        <v>0</v>
      </c>
      <c r="AA37" s="1189">
        <v>0</v>
      </c>
      <c r="AB37" s="1191">
        <v>0</v>
      </c>
      <c r="AC37" s="1189">
        <v>0</v>
      </c>
      <c r="AD37" s="1191">
        <v>0</v>
      </c>
      <c r="AE37" s="1189">
        <v>0</v>
      </c>
      <c r="AF37" s="1191">
        <v>0</v>
      </c>
      <c r="AG37" s="1189">
        <v>0</v>
      </c>
      <c r="AH37" s="1191">
        <v>0</v>
      </c>
      <c r="AI37" s="1189">
        <v>0</v>
      </c>
      <c r="AJ37" s="2122">
        <v>0</v>
      </c>
      <c r="AK37" s="2070">
        <v>0</v>
      </c>
      <c r="AL37" s="1188">
        <v>0</v>
      </c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 x14ac:dyDescent="0.2">
      <c r="A38" s="5092" t="s">
        <v>2600</v>
      </c>
      <c r="B38" s="4654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>
        <v>0</v>
      </c>
      <c r="G38" s="224">
        <v>0</v>
      </c>
      <c r="H38" s="1768">
        <v>0</v>
      </c>
      <c r="I38" s="225">
        <v>0</v>
      </c>
      <c r="J38" s="1768">
        <v>0</v>
      </c>
      <c r="K38" s="225">
        <v>0</v>
      </c>
      <c r="L38" s="1768">
        <v>0</v>
      </c>
      <c r="M38" s="225">
        <v>0</v>
      </c>
      <c r="N38" s="1768">
        <v>0</v>
      </c>
      <c r="O38" s="225">
        <v>0</v>
      </c>
      <c r="P38" s="1768">
        <v>0</v>
      </c>
      <c r="Q38" s="225">
        <v>0</v>
      </c>
      <c r="R38" s="1768">
        <v>0</v>
      </c>
      <c r="S38" s="225">
        <v>0</v>
      </c>
      <c r="T38" s="1768">
        <v>0</v>
      </c>
      <c r="U38" s="225">
        <v>0</v>
      </c>
      <c r="V38" s="1768">
        <v>0</v>
      </c>
      <c r="W38" s="225">
        <v>0</v>
      </c>
      <c r="X38" s="1768">
        <v>0</v>
      </c>
      <c r="Y38" s="225">
        <v>0</v>
      </c>
      <c r="Z38" s="1768">
        <v>0</v>
      </c>
      <c r="AA38" s="225">
        <v>0</v>
      </c>
      <c r="AB38" s="1768">
        <v>0</v>
      </c>
      <c r="AC38" s="225">
        <v>0</v>
      </c>
      <c r="AD38" s="1768">
        <v>0</v>
      </c>
      <c r="AE38" s="225">
        <v>0</v>
      </c>
      <c r="AF38" s="1768">
        <v>0</v>
      </c>
      <c r="AG38" s="225">
        <v>0</v>
      </c>
      <c r="AH38" s="1768">
        <v>0</v>
      </c>
      <c r="AI38" s="225">
        <v>0</v>
      </c>
      <c r="AJ38" s="2425">
        <v>0</v>
      </c>
      <c r="AK38" s="2074">
        <v>0</v>
      </c>
      <c r="AL38" s="224">
        <v>0</v>
      </c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 x14ac:dyDescent="0.2">
      <c r="A39" s="5082" t="s">
        <v>2601</v>
      </c>
      <c r="B39" s="5093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>
        <v>0</v>
      </c>
      <c r="G39" s="2372">
        <v>0</v>
      </c>
      <c r="H39" s="2371">
        <v>0</v>
      </c>
      <c r="I39" s="2373">
        <v>0</v>
      </c>
      <c r="J39" s="2371">
        <v>0</v>
      </c>
      <c r="K39" s="2373">
        <v>0</v>
      </c>
      <c r="L39" s="2371">
        <v>0</v>
      </c>
      <c r="M39" s="2373">
        <v>0</v>
      </c>
      <c r="N39" s="2371">
        <v>0</v>
      </c>
      <c r="O39" s="2373">
        <v>0</v>
      </c>
      <c r="P39" s="2371">
        <v>0</v>
      </c>
      <c r="Q39" s="2373">
        <v>0</v>
      </c>
      <c r="R39" s="2371">
        <v>0</v>
      </c>
      <c r="S39" s="2373">
        <v>0</v>
      </c>
      <c r="T39" s="2371">
        <v>0</v>
      </c>
      <c r="U39" s="2373">
        <v>0</v>
      </c>
      <c r="V39" s="2371">
        <v>0</v>
      </c>
      <c r="W39" s="2373">
        <v>0</v>
      </c>
      <c r="X39" s="2371">
        <v>0</v>
      </c>
      <c r="Y39" s="2373">
        <v>0</v>
      </c>
      <c r="Z39" s="2371">
        <v>0</v>
      </c>
      <c r="AA39" s="2373">
        <v>0</v>
      </c>
      <c r="AB39" s="2371">
        <v>0</v>
      </c>
      <c r="AC39" s="2373">
        <v>0</v>
      </c>
      <c r="AD39" s="2371">
        <v>0</v>
      </c>
      <c r="AE39" s="2373">
        <v>0</v>
      </c>
      <c r="AF39" s="2371">
        <v>0</v>
      </c>
      <c r="AG39" s="2373">
        <v>0</v>
      </c>
      <c r="AH39" s="2371">
        <v>0</v>
      </c>
      <c r="AI39" s="2373">
        <v>0</v>
      </c>
      <c r="AJ39" s="2433">
        <v>0</v>
      </c>
      <c r="AK39" s="2377">
        <v>0</v>
      </c>
      <c r="AL39" s="2372">
        <v>0</v>
      </c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 x14ac:dyDescent="0.2">
      <c r="A40" s="4811" t="s">
        <v>2602</v>
      </c>
      <c r="B40" s="4813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>
        <v>0</v>
      </c>
      <c r="G40" s="2372">
        <v>0</v>
      </c>
      <c r="H40" s="2371">
        <v>0</v>
      </c>
      <c r="I40" s="2373">
        <v>0</v>
      </c>
      <c r="J40" s="2371">
        <v>0</v>
      </c>
      <c r="K40" s="2373">
        <v>0</v>
      </c>
      <c r="L40" s="2371">
        <v>0</v>
      </c>
      <c r="M40" s="2373">
        <v>0</v>
      </c>
      <c r="N40" s="2371">
        <v>0</v>
      </c>
      <c r="O40" s="2373">
        <v>0</v>
      </c>
      <c r="P40" s="2371">
        <v>0</v>
      </c>
      <c r="Q40" s="2373">
        <v>0</v>
      </c>
      <c r="R40" s="2371">
        <v>0</v>
      </c>
      <c r="S40" s="2373">
        <v>0</v>
      </c>
      <c r="T40" s="2371">
        <v>0</v>
      </c>
      <c r="U40" s="2373">
        <v>0</v>
      </c>
      <c r="V40" s="2371">
        <v>0</v>
      </c>
      <c r="W40" s="2373">
        <v>0</v>
      </c>
      <c r="X40" s="2371">
        <v>0</v>
      </c>
      <c r="Y40" s="2373">
        <v>0</v>
      </c>
      <c r="Z40" s="2371">
        <v>0</v>
      </c>
      <c r="AA40" s="2373">
        <v>0</v>
      </c>
      <c r="AB40" s="2371">
        <v>0</v>
      </c>
      <c r="AC40" s="2373">
        <v>0</v>
      </c>
      <c r="AD40" s="2371">
        <v>0</v>
      </c>
      <c r="AE40" s="2373">
        <v>0</v>
      </c>
      <c r="AF40" s="2371">
        <v>0</v>
      </c>
      <c r="AG40" s="2373">
        <v>0</v>
      </c>
      <c r="AH40" s="2371">
        <v>0</v>
      </c>
      <c r="AI40" s="2373">
        <v>0</v>
      </c>
      <c r="AJ40" s="2433">
        <v>0</v>
      </c>
      <c r="AK40" s="2377">
        <v>0</v>
      </c>
      <c r="AL40" s="2372">
        <v>0</v>
      </c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 x14ac:dyDescent="0.2">
      <c r="A41" s="5083" t="s">
        <v>2603</v>
      </c>
      <c r="B41" s="5093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>
        <v>0</v>
      </c>
      <c r="G41" s="2372">
        <v>0</v>
      </c>
      <c r="H41" s="2371">
        <v>0</v>
      </c>
      <c r="I41" s="2373">
        <v>0</v>
      </c>
      <c r="J41" s="2371">
        <v>0</v>
      </c>
      <c r="K41" s="2373">
        <v>0</v>
      </c>
      <c r="L41" s="2371">
        <v>0</v>
      </c>
      <c r="M41" s="2373">
        <v>0</v>
      </c>
      <c r="N41" s="2371">
        <v>0</v>
      </c>
      <c r="O41" s="2373">
        <v>0</v>
      </c>
      <c r="P41" s="2371">
        <v>0</v>
      </c>
      <c r="Q41" s="2373">
        <v>0</v>
      </c>
      <c r="R41" s="2371">
        <v>0</v>
      </c>
      <c r="S41" s="2373">
        <v>0</v>
      </c>
      <c r="T41" s="2371">
        <v>0</v>
      </c>
      <c r="U41" s="2373">
        <v>0</v>
      </c>
      <c r="V41" s="2371">
        <v>0</v>
      </c>
      <c r="W41" s="2373">
        <v>0</v>
      </c>
      <c r="X41" s="2371">
        <v>0</v>
      </c>
      <c r="Y41" s="2373">
        <v>0</v>
      </c>
      <c r="Z41" s="2371">
        <v>0</v>
      </c>
      <c r="AA41" s="2373">
        <v>0</v>
      </c>
      <c r="AB41" s="2371">
        <v>0</v>
      </c>
      <c r="AC41" s="2373">
        <v>0</v>
      </c>
      <c r="AD41" s="2371">
        <v>0</v>
      </c>
      <c r="AE41" s="2373">
        <v>0</v>
      </c>
      <c r="AF41" s="2371">
        <v>0</v>
      </c>
      <c r="AG41" s="2373">
        <v>0</v>
      </c>
      <c r="AH41" s="2371">
        <v>0</v>
      </c>
      <c r="AI41" s="2373">
        <v>0</v>
      </c>
      <c r="AJ41" s="2433">
        <v>0</v>
      </c>
      <c r="AK41" s="2377">
        <v>0</v>
      </c>
      <c r="AL41" s="2372">
        <v>0</v>
      </c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 x14ac:dyDescent="0.2">
      <c r="A42" s="5094" t="s">
        <v>2604</v>
      </c>
      <c r="B42" s="5095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>
        <v>0</v>
      </c>
      <c r="G42" s="1188">
        <v>0</v>
      </c>
      <c r="H42" s="1191">
        <v>0</v>
      </c>
      <c r="I42" s="1189">
        <v>0</v>
      </c>
      <c r="J42" s="1191">
        <v>0</v>
      </c>
      <c r="K42" s="1189">
        <v>0</v>
      </c>
      <c r="L42" s="1191">
        <v>0</v>
      </c>
      <c r="M42" s="1189">
        <v>0</v>
      </c>
      <c r="N42" s="1191">
        <v>0</v>
      </c>
      <c r="O42" s="1189">
        <v>0</v>
      </c>
      <c r="P42" s="1191">
        <v>0</v>
      </c>
      <c r="Q42" s="1189">
        <v>0</v>
      </c>
      <c r="R42" s="1191">
        <v>0</v>
      </c>
      <c r="S42" s="1189">
        <v>0</v>
      </c>
      <c r="T42" s="1191">
        <v>0</v>
      </c>
      <c r="U42" s="1189">
        <v>0</v>
      </c>
      <c r="V42" s="1191">
        <v>0</v>
      </c>
      <c r="W42" s="1189">
        <v>0</v>
      </c>
      <c r="X42" s="1191">
        <v>0</v>
      </c>
      <c r="Y42" s="1189">
        <v>0</v>
      </c>
      <c r="Z42" s="1191">
        <v>0</v>
      </c>
      <c r="AA42" s="1189">
        <v>0</v>
      </c>
      <c r="AB42" s="1191">
        <v>0</v>
      </c>
      <c r="AC42" s="1189">
        <v>0</v>
      </c>
      <c r="AD42" s="1191">
        <v>0</v>
      </c>
      <c r="AE42" s="1189">
        <v>0</v>
      </c>
      <c r="AF42" s="1191">
        <v>0</v>
      </c>
      <c r="AG42" s="1189">
        <v>0</v>
      </c>
      <c r="AH42" s="1191">
        <v>0</v>
      </c>
      <c r="AI42" s="1189">
        <v>0</v>
      </c>
      <c r="AJ42" s="2122">
        <v>0</v>
      </c>
      <c r="AK42" s="2070">
        <v>0</v>
      </c>
      <c r="AL42" s="1188">
        <v>0</v>
      </c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 x14ac:dyDescent="0.2">
      <c r="A43" s="4917" t="s">
        <v>27</v>
      </c>
      <c r="B43" s="4917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02" t="s">
        <v>2606</v>
      </c>
      <c r="B45" s="5103"/>
      <c r="C45" s="5108" t="s">
        <v>27</v>
      </c>
      <c r="D45" s="5109"/>
      <c r="E45" s="5109"/>
      <c r="F45" s="4852" t="s">
        <v>2</v>
      </c>
      <c r="G45" s="5114"/>
      <c r="H45" s="5114"/>
      <c r="I45" s="5114"/>
      <c r="J45" s="5114"/>
      <c r="K45" s="5114"/>
      <c r="L45" s="5114"/>
      <c r="M45" s="5114"/>
      <c r="N45" s="5114"/>
      <c r="O45" s="5114"/>
      <c r="P45" s="5114"/>
      <c r="Q45" s="5114"/>
      <c r="R45" s="5114"/>
      <c r="S45" s="5114"/>
      <c r="T45" s="5114"/>
      <c r="U45" s="5114"/>
      <c r="V45" s="5114"/>
      <c r="W45" s="5114"/>
      <c r="X45" s="5114"/>
      <c r="Y45" s="5114"/>
      <c r="Z45" s="5114"/>
      <c r="AA45" s="5114"/>
      <c r="AB45" s="5114"/>
      <c r="AC45" s="5114"/>
      <c r="AD45" s="5114"/>
      <c r="AE45" s="5114"/>
      <c r="AF45" s="5114"/>
      <c r="AG45" s="5114"/>
      <c r="AH45" s="5114"/>
      <c r="AI45" s="5114"/>
      <c r="AJ45" s="5114"/>
      <c r="AK45" s="5115"/>
      <c r="AL45" s="5116" t="s">
        <v>82</v>
      </c>
      <c r="AM45" s="5117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04"/>
      <c r="B46" s="5105"/>
      <c r="C46" s="5110"/>
      <c r="D46" s="5111"/>
      <c r="E46" s="5111"/>
      <c r="F46" s="4782" t="s">
        <v>2572</v>
      </c>
      <c r="G46" s="4753"/>
      <c r="H46" s="4782" t="s">
        <v>2573</v>
      </c>
      <c r="I46" s="4753"/>
      <c r="J46" s="4782" t="s">
        <v>2574</v>
      </c>
      <c r="K46" s="4753"/>
      <c r="L46" s="4782" t="s">
        <v>2575</v>
      </c>
      <c r="M46" s="4753"/>
      <c r="N46" s="4782" t="s">
        <v>2576</v>
      </c>
      <c r="O46" s="4753"/>
      <c r="P46" s="4782" t="s">
        <v>2577</v>
      </c>
      <c r="Q46" s="4753"/>
      <c r="R46" s="4782" t="s">
        <v>2578</v>
      </c>
      <c r="S46" s="4753"/>
      <c r="T46" s="4782" t="s">
        <v>139</v>
      </c>
      <c r="U46" s="4753"/>
      <c r="V46" s="4782" t="s">
        <v>140</v>
      </c>
      <c r="W46" s="4753"/>
      <c r="X46" s="4782" t="s">
        <v>141</v>
      </c>
      <c r="Y46" s="4753"/>
      <c r="Z46" s="4782" t="s">
        <v>142</v>
      </c>
      <c r="AA46" s="4753"/>
      <c r="AB46" s="4782" t="s">
        <v>143</v>
      </c>
      <c r="AC46" s="4753"/>
      <c r="AD46" s="4782" t="s">
        <v>144</v>
      </c>
      <c r="AE46" s="4753"/>
      <c r="AF46" s="4782" t="s">
        <v>145</v>
      </c>
      <c r="AG46" s="4753"/>
      <c r="AH46" s="4782" t="s">
        <v>146</v>
      </c>
      <c r="AI46" s="4753"/>
      <c r="AJ46" s="4782" t="s">
        <v>2579</v>
      </c>
      <c r="AK46" s="5014"/>
      <c r="AL46" s="5118"/>
      <c r="AM46" s="5119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04"/>
      <c r="B47" s="5105"/>
      <c r="C47" s="5112"/>
      <c r="D47" s="5113"/>
      <c r="E47" s="5113"/>
      <c r="F47" s="4783"/>
      <c r="G47" s="4756"/>
      <c r="H47" s="4783"/>
      <c r="I47" s="4756"/>
      <c r="J47" s="4783"/>
      <c r="K47" s="4756"/>
      <c r="L47" s="4783"/>
      <c r="M47" s="4756"/>
      <c r="N47" s="4783"/>
      <c r="O47" s="4756"/>
      <c r="P47" s="4783"/>
      <c r="Q47" s="4756"/>
      <c r="R47" s="4783"/>
      <c r="S47" s="4756"/>
      <c r="T47" s="4783"/>
      <c r="U47" s="4756"/>
      <c r="V47" s="4783"/>
      <c r="W47" s="4756"/>
      <c r="X47" s="4783"/>
      <c r="Y47" s="4756"/>
      <c r="Z47" s="4783"/>
      <c r="AA47" s="4756"/>
      <c r="AB47" s="4783"/>
      <c r="AC47" s="4756"/>
      <c r="AD47" s="4783"/>
      <c r="AE47" s="4756"/>
      <c r="AF47" s="4783"/>
      <c r="AG47" s="4756"/>
      <c r="AH47" s="4783"/>
      <c r="AI47" s="4756"/>
      <c r="AJ47" s="4783"/>
      <c r="AK47" s="5079"/>
      <c r="AL47" s="5122" t="s">
        <v>1070</v>
      </c>
      <c r="AM47" s="5120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06"/>
      <c r="B48" s="5107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23"/>
      <c r="AM48" s="5121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 x14ac:dyDescent="0.2">
      <c r="A49" s="5124" t="s">
        <v>2607</v>
      </c>
      <c r="B49" s="5125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>
        <v>0</v>
      </c>
      <c r="G49" s="2449">
        <v>0</v>
      </c>
      <c r="H49" s="2448">
        <v>0</v>
      </c>
      <c r="I49" s="2449">
        <v>0</v>
      </c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>
        <v>0</v>
      </c>
      <c r="AM49" s="2453">
        <v>0</v>
      </c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 x14ac:dyDescent="0.2">
      <c r="A50" s="5126" t="s">
        <v>2596</v>
      </c>
      <c r="B50" s="5127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>
        <v>0</v>
      </c>
      <c r="I50" s="2459">
        <v>0</v>
      </c>
      <c r="J50" s="2460">
        <v>0</v>
      </c>
      <c r="K50" s="2461">
        <v>0</v>
      </c>
      <c r="L50" s="2460">
        <v>0</v>
      </c>
      <c r="M50" s="2461">
        <v>0</v>
      </c>
      <c r="N50" s="2460">
        <v>0</v>
      </c>
      <c r="O50" s="2461">
        <v>0</v>
      </c>
      <c r="P50" s="2460">
        <v>0</v>
      </c>
      <c r="Q50" s="2461">
        <v>0</v>
      </c>
      <c r="R50" s="2460">
        <v>0</v>
      </c>
      <c r="S50" s="2461">
        <v>0</v>
      </c>
      <c r="T50" s="2462">
        <v>0</v>
      </c>
      <c r="U50" s="2463">
        <v>0</v>
      </c>
      <c r="V50" s="2462">
        <v>0</v>
      </c>
      <c r="W50" s="2463">
        <v>0</v>
      </c>
      <c r="X50" s="2462">
        <v>0</v>
      </c>
      <c r="Y50" s="2463">
        <v>0</v>
      </c>
      <c r="Z50" s="2462">
        <v>0</v>
      </c>
      <c r="AA50" s="2463">
        <v>0</v>
      </c>
      <c r="AB50" s="2462">
        <v>0</v>
      </c>
      <c r="AC50" s="2463">
        <v>0</v>
      </c>
      <c r="AD50" s="2462">
        <v>0</v>
      </c>
      <c r="AE50" s="2463">
        <v>0</v>
      </c>
      <c r="AF50" s="2462">
        <v>0</v>
      </c>
      <c r="AG50" s="2463">
        <v>0</v>
      </c>
      <c r="AH50" s="2462">
        <v>0</v>
      </c>
      <c r="AI50" s="2463">
        <v>0</v>
      </c>
      <c r="AJ50" s="2462">
        <v>0</v>
      </c>
      <c r="AK50" s="2464">
        <v>0</v>
      </c>
      <c r="AL50" s="2465">
        <v>0</v>
      </c>
      <c r="AM50" s="2466">
        <v>0</v>
      </c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 x14ac:dyDescent="0.2">
      <c r="A51" s="5126" t="s">
        <v>2597</v>
      </c>
      <c r="B51" s="5127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>
        <v>0</v>
      </c>
      <c r="U51" s="2472">
        <v>0</v>
      </c>
      <c r="V51" s="2471">
        <v>0</v>
      </c>
      <c r="W51" s="2472">
        <v>0</v>
      </c>
      <c r="X51" s="2471">
        <v>0</v>
      </c>
      <c r="Y51" s="2472">
        <v>0</v>
      </c>
      <c r="Z51" s="2471">
        <v>0</v>
      </c>
      <c r="AA51" s="2472">
        <v>0</v>
      </c>
      <c r="AB51" s="2471">
        <v>0</v>
      </c>
      <c r="AC51" s="2472">
        <v>0</v>
      </c>
      <c r="AD51" s="2471">
        <v>0</v>
      </c>
      <c r="AE51" s="2472">
        <v>0</v>
      </c>
      <c r="AF51" s="2471">
        <v>0</v>
      </c>
      <c r="AG51" s="2472">
        <v>0</v>
      </c>
      <c r="AH51" s="2471">
        <v>0</v>
      </c>
      <c r="AI51" s="2472">
        <v>0</v>
      </c>
      <c r="AJ51" s="2471">
        <v>0</v>
      </c>
      <c r="AK51" s="2473">
        <v>0</v>
      </c>
      <c r="AL51" s="2465">
        <v>0</v>
      </c>
      <c r="AM51" s="2466">
        <v>0</v>
      </c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 x14ac:dyDescent="0.2">
      <c r="A52" s="5092" t="s">
        <v>2600</v>
      </c>
      <c r="B52" s="4654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>
        <v>0</v>
      </c>
      <c r="G52" s="224">
        <v>0</v>
      </c>
      <c r="H52" s="1768">
        <v>0</v>
      </c>
      <c r="I52" s="224">
        <v>0</v>
      </c>
      <c r="J52" s="1768">
        <v>0</v>
      </c>
      <c r="K52" s="224">
        <v>0</v>
      </c>
      <c r="L52" s="1768">
        <v>0</v>
      </c>
      <c r="M52" s="224">
        <v>0</v>
      </c>
      <c r="N52" s="1768">
        <v>0</v>
      </c>
      <c r="O52" s="224">
        <v>0</v>
      </c>
      <c r="P52" s="1768">
        <v>0</v>
      </c>
      <c r="Q52" s="224">
        <v>0</v>
      </c>
      <c r="R52" s="1768">
        <v>0</v>
      </c>
      <c r="S52" s="224">
        <v>0</v>
      </c>
      <c r="T52" s="1768">
        <v>0</v>
      </c>
      <c r="U52" s="224">
        <v>0</v>
      </c>
      <c r="V52" s="1768">
        <v>0</v>
      </c>
      <c r="W52" s="224">
        <v>0</v>
      </c>
      <c r="X52" s="1768">
        <v>0</v>
      </c>
      <c r="Y52" s="224">
        <v>0</v>
      </c>
      <c r="Z52" s="1768">
        <v>0</v>
      </c>
      <c r="AA52" s="224">
        <v>0</v>
      </c>
      <c r="AB52" s="1768">
        <v>0</v>
      </c>
      <c r="AC52" s="224">
        <v>0</v>
      </c>
      <c r="AD52" s="1768">
        <v>0</v>
      </c>
      <c r="AE52" s="224">
        <v>0</v>
      </c>
      <c r="AF52" s="1768">
        <v>0</v>
      </c>
      <c r="AG52" s="224">
        <v>0</v>
      </c>
      <c r="AH52" s="1768">
        <v>0</v>
      </c>
      <c r="AI52" s="224">
        <v>0</v>
      </c>
      <c r="AJ52" s="1768">
        <v>0</v>
      </c>
      <c r="AK52" s="2474">
        <v>0</v>
      </c>
      <c r="AL52" s="2465">
        <v>0</v>
      </c>
      <c r="AM52" s="2466">
        <v>0</v>
      </c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 x14ac:dyDescent="0.2">
      <c r="A53" s="5128" t="s">
        <v>2601</v>
      </c>
      <c r="B53" s="5129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>
        <v>0</v>
      </c>
      <c r="G53" s="2463">
        <v>0</v>
      </c>
      <c r="H53" s="2462">
        <v>0</v>
      </c>
      <c r="I53" s="2463">
        <v>0</v>
      </c>
      <c r="J53" s="2462">
        <v>0</v>
      </c>
      <c r="K53" s="2463">
        <v>0</v>
      </c>
      <c r="L53" s="2462">
        <v>0</v>
      </c>
      <c r="M53" s="2472">
        <v>0</v>
      </c>
      <c r="N53" s="2471">
        <v>0</v>
      </c>
      <c r="O53" s="2472">
        <v>0</v>
      </c>
      <c r="P53" s="2471">
        <v>0</v>
      </c>
      <c r="Q53" s="2472">
        <v>0</v>
      </c>
      <c r="R53" s="2471">
        <v>0</v>
      </c>
      <c r="S53" s="2472">
        <v>0</v>
      </c>
      <c r="T53" s="2471">
        <v>0</v>
      </c>
      <c r="U53" s="2472">
        <v>0</v>
      </c>
      <c r="V53" s="2471">
        <v>0</v>
      </c>
      <c r="W53" s="2472">
        <v>0</v>
      </c>
      <c r="X53" s="2471">
        <v>0</v>
      </c>
      <c r="Y53" s="2472">
        <v>0</v>
      </c>
      <c r="Z53" s="2471">
        <v>0</v>
      </c>
      <c r="AA53" s="2472">
        <v>0</v>
      </c>
      <c r="AB53" s="2471">
        <v>0</v>
      </c>
      <c r="AC53" s="2472">
        <v>0</v>
      </c>
      <c r="AD53" s="2471">
        <v>0</v>
      </c>
      <c r="AE53" s="2472">
        <v>0</v>
      </c>
      <c r="AF53" s="2471">
        <v>0</v>
      </c>
      <c r="AG53" s="2472">
        <v>0</v>
      </c>
      <c r="AH53" s="2471">
        <v>0</v>
      </c>
      <c r="AI53" s="2472">
        <v>0</v>
      </c>
      <c r="AJ53" s="2471">
        <v>0</v>
      </c>
      <c r="AK53" s="2473">
        <v>0</v>
      </c>
      <c r="AL53" s="2465">
        <v>0</v>
      </c>
      <c r="AM53" s="2466">
        <v>0</v>
      </c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 x14ac:dyDescent="0.2">
      <c r="A54" s="5130" t="s">
        <v>2608</v>
      </c>
      <c r="B54" s="5130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>
        <v>0</v>
      </c>
      <c r="G54" s="2463">
        <v>0</v>
      </c>
      <c r="H54" s="2462">
        <v>0</v>
      </c>
      <c r="I54" s="2463">
        <v>0</v>
      </c>
      <c r="J54" s="2462">
        <v>0</v>
      </c>
      <c r="K54" s="2463">
        <v>0</v>
      </c>
      <c r="L54" s="2462">
        <v>0</v>
      </c>
      <c r="M54" s="2463">
        <v>0</v>
      </c>
      <c r="N54" s="2462">
        <v>0</v>
      </c>
      <c r="O54" s="2463">
        <v>0</v>
      </c>
      <c r="P54" s="2462">
        <v>0</v>
      </c>
      <c r="Q54" s="2463">
        <v>0</v>
      </c>
      <c r="R54" s="2462">
        <v>0</v>
      </c>
      <c r="S54" s="2463">
        <v>0</v>
      </c>
      <c r="T54" s="2462">
        <v>0</v>
      </c>
      <c r="U54" s="2463">
        <v>0</v>
      </c>
      <c r="V54" s="2462">
        <v>0</v>
      </c>
      <c r="W54" s="2463">
        <v>0</v>
      </c>
      <c r="X54" s="2462">
        <v>0</v>
      </c>
      <c r="Y54" s="2463">
        <v>0</v>
      </c>
      <c r="Z54" s="2462">
        <v>0</v>
      </c>
      <c r="AA54" s="2463">
        <v>0</v>
      </c>
      <c r="AB54" s="2462">
        <v>0</v>
      </c>
      <c r="AC54" s="2463">
        <v>0</v>
      </c>
      <c r="AD54" s="2462">
        <v>0</v>
      </c>
      <c r="AE54" s="2463">
        <v>0</v>
      </c>
      <c r="AF54" s="2462">
        <v>0</v>
      </c>
      <c r="AG54" s="2463">
        <v>0</v>
      </c>
      <c r="AH54" s="2462">
        <v>0</v>
      </c>
      <c r="AI54" s="2463">
        <v>0</v>
      </c>
      <c r="AJ54" s="2462">
        <v>0</v>
      </c>
      <c r="AK54" s="2464">
        <v>0</v>
      </c>
      <c r="AL54" s="2475">
        <v>0</v>
      </c>
      <c r="AM54" s="2476">
        <v>0</v>
      </c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 x14ac:dyDescent="0.2">
      <c r="A55" s="5083" t="s">
        <v>2603</v>
      </c>
      <c r="B55" s="5093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>
        <v>0</v>
      </c>
      <c r="G55" s="2463">
        <v>0</v>
      </c>
      <c r="H55" s="2462">
        <v>0</v>
      </c>
      <c r="I55" s="2463">
        <v>0</v>
      </c>
      <c r="J55" s="2462">
        <v>0</v>
      </c>
      <c r="K55" s="2463">
        <v>0</v>
      </c>
      <c r="L55" s="2462">
        <v>0</v>
      </c>
      <c r="M55" s="2463">
        <v>0</v>
      </c>
      <c r="N55" s="2462">
        <v>0</v>
      </c>
      <c r="O55" s="2463">
        <v>0</v>
      </c>
      <c r="P55" s="2462">
        <v>0</v>
      </c>
      <c r="Q55" s="2463">
        <v>0</v>
      </c>
      <c r="R55" s="2462">
        <v>0</v>
      </c>
      <c r="S55" s="2463">
        <v>0</v>
      </c>
      <c r="T55" s="2462">
        <v>0</v>
      </c>
      <c r="U55" s="2463">
        <v>0</v>
      </c>
      <c r="V55" s="2462">
        <v>0</v>
      </c>
      <c r="W55" s="2463">
        <v>0</v>
      </c>
      <c r="X55" s="2462">
        <v>0</v>
      </c>
      <c r="Y55" s="2463">
        <v>0</v>
      </c>
      <c r="Z55" s="2462">
        <v>0</v>
      </c>
      <c r="AA55" s="2463">
        <v>0</v>
      </c>
      <c r="AB55" s="2462">
        <v>0</v>
      </c>
      <c r="AC55" s="2463">
        <v>0</v>
      </c>
      <c r="AD55" s="2462">
        <v>0</v>
      </c>
      <c r="AE55" s="2463">
        <v>0</v>
      </c>
      <c r="AF55" s="2462">
        <v>0</v>
      </c>
      <c r="AG55" s="2463">
        <v>0</v>
      </c>
      <c r="AH55" s="2462">
        <v>0</v>
      </c>
      <c r="AI55" s="2463">
        <v>0</v>
      </c>
      <c r="AJ55" s="2462">
        <v>0</v>
      </c>
      <c r="AK55" s="2464">
        <v>0</v>
      </c>
      <c r="AL55" s="2475">
        <v>0</v>
      </c>
      <c r="AM55" s="2476">
        <v>0</v>
      </c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 x14ac:dyDescent="0.2">
      <c r="A56" s="5131" t="s">
        <v>2604</v>
      </c>
      <c r="B56" s="5131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>
        <v>0</v>
      </c>
      <c r="G56" s="2479">
        <v>0</v>
      </c>
      <c r="H56" s="2478">
        <v>0</v>
      </c>
      <c r="I56" s="2479">
        <v>0</v>
      </c>
      <c r="J56" s="2478">
        <v>0</v>
      </c>
      <c r="K56" s="2479">
        <v>0</v>
      </c>
      <c r="L56" s="2478">
        <v>0</v>
      </c>
      <c r="M56" s="2479">
        <v>0</v>
      </c>
      <c r="N56" s="2478">
        <v>0</v>
      </c>
      <c r="O56" s="2479">
        <v>0</v>
      </c>
      <c r="P56" s="2478">
        <v>0</v>
      </c>
      <c r="Q56" s="2479">
        <v>0</v>
      </c>
      <c r="R56" s="2478">
        <v>0</v>
      </c>
      <c r="S56" s="2479">
        <v>0</v>
      </c>
      <c r="T56" s="2478">
        <v>0</v>
      </c>
      <c r="U56" s="2479">
        <v>0</v>
      </c>
      <c r="V56" s="2478">
        <v>0</v>
      </c>
      <c r="W56" s="2479">
        <v>0</v>
      </c>
      <c r="X56" s="2478">
        <v>0</v>
      </c>
      <c r="Y56" s="2479">
        <v>0</v>
      </c>
      <c r="Z56" s="2478">
        <v>0</v>
      </c>
      <c r="AA56" s="2479">
        <v>0</v>
      </c>
      <c r="AB56" s="2478">
        <v>0</v>
      </c>
      <c r="AC56" s="2479">
        <v>0</v>
      </c>
      <c r="AD56" s="2478">
        <v>0</v>
      </c>
      <c r="AE56" s="2479">
        <v>0</v>
      </c>
      <c r="AF56" s="2478">
        <v>0</v>
      </c>
      <c r="AG56" s="2479">
        <v>0</v>
      </c>
      <c r="AH56" s="2478">
        <v>0</v>
      </c>
      <c r="AI56" s="2479">
        <v>0</v>
      </c>
      <c r="AJ56" s="2478">
        <v>0</v>
      </c>
      <c r="AK56" s="2480">
        <v>0</v>
      </c>
      <c r="AL56" s="2481">
        <v>0</v>
      </c>
      <c r="AM56" s="2482">
        <v>0</v>
      </c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 x14ac:dyDescent="0.2">
      <c r="A58" s="4506" t="s">
        <v>0</v>
      </c>
      <c r="B58" s="4506"/>
      <c r="C58" s="4782" t="s">
        <v>27</v>
      </c>
      <c r="D58" s="4506"/>
      <c r="E58" s="4506"/>
      <c r="F58" s="4850" t="s">
        <v>2</v>
      </c>
      <c r="G58" s="5100"/>
      <c r="H58" s="5100"/>
      <c r="I58" s="5100"/>
      <c r="J58" s="5100"/>
      <c r="K58" s="5100"/>
      <c r="L58" s="5100"/>
      <c r="M58" s="5100"/>
      <c r="N58" s="5100"/>
      <c r="O58" s="5100"/>
      <c r="P58" s="5100"/>
      <c r="Q58" s="5100"/>
      <c r="R58" s="5100"/>
      <c r="S58" s="5100"/>
      <c r="T58" s="5100"/>
      <c r="U58" s="5100"/>
      <c r="V58" s="5100"/>
      <c r="W58" s="5100"/>
      <c r="X58" s="5100"/>
      <c r="Y58" s="5100"/>
      <c r="Z58" s="5100"/>
      <c r="AA58" s="5100"/>
      <c r="AB58" s="5100"/>
      <c r="AC58" s="5100"/>
      <c r="AD58" s="5100"/>
      <c r="AE58" s="5100"/>
      <c r="AF58" s="5100"/>
      <c r="AG58" s="5100"/>
      <c r="AH58" s="5100"/>
      <c r="AI58" s="5100"/>
      <c r="AJ58" s="5100"/>
      <c r="AK58" s="4851"/>
      <c r="AL58" s="4857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 x14ac:dyDescent="0.2">
      <c r="A59" s="4280"/>
      <c r="B59" s="4280"/>
      <c r="C59" s="4330"/>
      <c r="D59" s="4280"/>
      <c r="E59" s="4754"/>
      <c r="F59" s="4782" t="s">
        <v>2572</v>
      </c>
      <c r="G59" s="4753"/>
      <c r="H59" s="4506" t="s">
        <v>2573</v>
      </c>
      <c r="I59" s="4506"/>
      <c r="J59" s="4782" t="s">
        <v>2574</v>
      </c>
      <c r="K59" s="4753"/>
      <c r="L59" s="4506" t="s">
        <v>2575</v>
      </c>
      <c r="M59" s="4506"/>
      <c r="N59" s="4782" t="s">
        <v>2576</v>
      </c>
      <c r="O59" s="4753"/>
      <c r="P59" s="4782" t="s">
        <v>2577</v>
      </c>
      <c r="Q59" s="4753"/>
      <c r="R59" s="4506" t="s">
        <v>2578</v>
      </c>
      <c r="S59" s="4506"/>
      <c r="T59" s="4782" t="s">
        <v>139</v>
      </c>
      <c r="U59" s="4753"/>
      <c r="V59" s="4506" t="s">
        <v>140</v>
      </c>
      <c r="W59" s="4506"/>
      <c r="X59" s="4782" t="s">
        <v>141</v>
      </c>
      <c r="Y59" s="4753"/>
      <c r="Z59" s="4506" t="s">
        <v>142</v>
      </c>
      <c r="AA59" s="4506"/>
      <c r="AB59" s="4782" t="s">
        <v>143</v>
      </c>
      <c r="AC59" s="4753"/>
      <c r="AD59" s="4506" t="s">
        <v>144</v>
      </c>
      <c r="AE59" s="4506"/>
      <c r="AF59" s="4782" t="s">
        <v>145</v>
      </c>
      <c r="AG59" s="4753"/>
      <c r="AH59" s="4506" t="s">
        <v>146</v>
      </c>
      <c r="AI59" s="4506"/>
      <c r="AJ59" s="4782" t="s">
        <v>2579</v>
      </c>
      <c r="AK59" s="4753"/>
      <c r="AL59" s="4857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 x14ac:dyDescent="0.2">
      <c r="A60" s="4280"/>
      <c r="B60" s="4280"/>
      <c r="C60" s="4783"/>
      <c r="D60" s="5068"/>
      <c r="E60" s="4756"/>
      <c r="F60" s="4783"/>
      <c r="G60" s="4756"/>
      <c r="H60" s="5068"/>
      <c r="I60" s="5068"/>
      <c r="J60" s="4783"/>
      <c r="K60" s="4756"/>
      <c r="L60" s="5068"/>
      <c r="M60" s="5068"/>
      <c r="N60" s="4783"/>
      <c r="O60" s="4756"/>
      <c r="P60" s="4783"/>
      <c r="Q60" s="4756"/>
      <c r="R60" s="5068"/>
      <c r="S60" s="5068"/>
      <c r="T60" s="4783"/>
      <c r="U60" s="4756"/>
      <c r="V60" s="5068"/>
      <c r="W60" s="5068"/>
      <c r="X60" s="4783"/>
      <c r="Y60" s="4756"/>
      <c r="Z60" s="5068"/>
      <c r="AA60" s="5068"/>
      <c r="AB60" s="4783"/>
      <c r="AC60" s="4756"/>
      <c r="AD60" s="5068"/>
      <c r="AE60" s="5068"/>
      <c r="AF60" s="4783"/>
      <c r="AG60" s="4756"/>
      <c r="AH60" s="5068"/>
      <c r="AI60" s="5068"/>
      <c r="AJ60" s="4783"/>
      <c r="AK60" s="4756"/>
      <c r="AL60" s="4857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 x14ac:dyDescent="0.2">
      <c r="A61" s="5068"/>
      <c r="B61" s="5068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57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 x14ac:dyDescent="0.2">
      <c r="A62" s="5132" t="s">
        <v>22</v>
      </c>
      <c r="B62" s="5132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>
        <v>0</v>
      </c>
      <c r="G62" s="2353">
        <v>0</v>
      </c>
      <c r="H62" s="2352">
        <v>0</v>
      </c>
      <c r="I62" s="2485">
        <v>0</v>
      </c>
      <c r="J62" s="2350">
        <v>0</v>
      </c>
      <c r="K62" s="1322">
        <v>0</v>
      </c>
      <c r="L62" s="2352">
        <v>0</v>
      </c>
      <c r="M62" s="2485">
        <v>0</v>
      </c>
      <c r="N62" s="2350">
        <v>0</v>
      </c>
      <c r="O62" s="1322">
        <v>0</v>
      </c>
      <c r="P62" s="2350">
        <v>0</v>
      </c>
      <c r="Q62" s="1322">
        <v>0</v>
      </c>
      <c r="R62" s="2352">
        <v>0</v>
      </c>
      <c r="S62" s="2485">
        <v>0</v>
      </c>
      <c r="T62" s="2350">
        <v>0</v>
      </c>
      <c r="U62" s="1322">
        <v>0</v>
      </c>
      <c r="V62" s="2352">
        <v>0</v>
      </c>
      <c r="W62" s="2485">
        <v>0</v>
      </c>
      <c r="X62" s="2350">
        <v>0</v>
      </c>
      <c r="Y62" s="1322">
        <v>0</v>
      </c>
      <c r="Z62" s="2352">
        <v>0</v>
      </c>
      <c r="AA62" s="2485">
        <v>0</v>
      </c>
      <c r="AB62" s="2350">
        <v>0</v>
      </c>
      <c r="AC62" s="1322">
        <v>0</v>
      </c>
      <c r="AD62" s="2352">
        <v>0</v>
      </c>
      <c r="AE62" s="2485">
        <v>0</v>
      </c>
      <c r="AF62" s="2350">
        <v>0</v>
      </c>
      <c r="AG62" s="1322">
        <v>0</v>
      </c>
      <c r="AH62" s="2352">
        <v>0</v>
      </c>
      <c r="AI62" s="2485">
        <v>0</v>
      </c>
      <c r="AJ62" s="2350">
        <v>0</v>
      </c>
      <c r="AK62" s="1322">
        <v>0</v>
      </c>
      <c r="AL62" s="2486">
        <f>C62</f>
        <v>0</v>
      </c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 x14ac:dyDescent="0.2">
      <c r="A64" s="4506" t="s">
        <v>0</v>
      </c>
      <c r="B64" s="4753"/>
      <c r="C64" s="4782" t="s">
        <v>27</v>
      </c>
      <c r="D64" s="4506"/>
      <c r="E64" s="4753"/>
      <c r="F64" s="4850" t="s">
        <v>2</v>
      </c>
      <c r="G64" s="5100"/>
      <c r="H64" s="5100"/>
      <c r="I64" s="5100"/>
      <c r="J64" s="5100"/>
      <c r="K64" s="5100"/>
      <c r="L64" s="5100"/>
      <c r="M64" s="5100"/>
      <c r="N64" s="5100"/>
      <c r="O64" s="5100"/>
      <c r="P64" s="5100"/>
      <c r="Q64" s="5100"/>
      <c r="R64" s="5100"/>
      <c r="S64" s="5100"/>
      <c r="T64" s="5100"/>
      <c r="U64" s="5100"/>
      <c r="V64" s="5100"/>
      <c r="W64" s="5100"/>
      <c r="X64" s="5100"/>
      <c r="Y64" s="5100"/>
      <c r="Z64" s="5100"/>
      <c r="AA64" s="5100"/>
      <c r="AB64" s="5100"/>
      <c r="AC64" s="5100"/>
      <c r="AD64" s="5100"/>
      <c r="AE64" s="5100"/>
      <c r="AF64" s="5100"/>
      <c r="AG64" s="5100"/>
      <c r="AH64" s="5100"/>
      <c r="AI64" s="5100"/>
      <c r="AJ64" s="5100"/>
      <c r="AK64" s="4851"/>
      <c r="AL64" s="4180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 x14ac:dyDescent="0.2">
      <c r="A65" s="4280"/>
      <c r="B65" s="4754"/>
      <c r="C65" s="4330"/>
      <c r="D65" s="4280"/>
      <c r="E65" s="4754"/>
      <c r="F65" s="4187" t="s">
        <v>2572</v>
      </c>
      <c r="G65" s="4188"/>
      <c r="H65" s="4183" t="s">
        <v>2573</v>
      </c>
      <c r="I65" s="4183"/>
      <c r="J65" s="4187" t="s">
        <v>2574</v>
      </c>
      <c r="K65" s="4188"/>
      <c r="L65" s="4183" t="s">
        <v>2575</v>
      </c>
      <c r="M65" s="4183"/>
      <c r="N65" s="4187" t="s">
        <v>2576</v>
      </c>
      <c r="O65" s="4188"/>
      <c r="P65" s="4183" t="s">
        <v>2577</v>
      </c>
      <c r="Q65" s="4183"/>
      <c r="R65" s="4187" t="s">
        <v>2578</v>
      </c>
      <c r="S65" s="4188"/>
      <c r="T65" s="4183" t="s">
        <v>139</v>
      </c>
      <c r="U65" s="4183"/>
      <c r="V65" s="4187" t="s">
        <v>140</v>
      </c>
      <c r="W65" s="4188"/>
      <c r="X65" s="4183" t="s">
        <v>141</v>
      </c>
      <c r="Y65" s="4183"/>
      <c r="Z65" s="4187" t="s">
        <v>142</v>
      </c>
      <c r="AA65" s="4188"/>
      <c r="AB65" s="4183" t="s">
        <v>143</v>
      </c>
      <c r="AC65" s="4183"/>
      <c r="AD65" s="4187" t="s">
        <v>144</v>
      </c>
      <c r="AE65" s="4188"/>
      <c r="AF65" s="4183" t="s">
        <v>145</v>
      </c>
      <c r="AG65" s="4183"/>
      <c r="AH65" s="4187" t="s">
        <v>146</v>
      </c>
      <c r="AI65" s="4188"/>
      <c r="AJ65" s="4187" t="s">
        <v>2579</v>
      </c>
      <c r="AK65" s="4188"/>
      <c r="AL65" s="4338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 x14ac:dyDescent="0.2">
      <c r="A66" s="5068"/>
      <c r="B66" s="4756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609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 x14ac:dyDescent="0.2">
      <c r="A67" s="5133" t="s">
        <v>22</v>
      </c>
      <c r="B67" s="5133"/>
      <c r="C67" s="2510">
        <f>SUM(D67+E67)</f>
        <v>2</v>
      </c>
      <c r="D67" s="1305">
        <f t="shared" ref="D67:E69" si="10">SUM(F67+H67+J67+L67+N67+P67+R67+T67+V67+X67+Z67+AB67+AD67+AF67+AH67+AJ67)</f>
        <v>1</v>
      </c>
      <c r="E67" s="2511">
        <f t="shared" si="10"/>
        <v>1</v>
      </c>
      <c r="F67" s="1295">
        <v>0</v>
      </c>
      <c r="G67" s="2207">
        <v>0</v>
      </c>
      <c r="H67" s="2249">
        <v>1</v>
      </c>
      <c r="I67" s="1403">
        <v>0</v>
      </c>
      <c r="J67" s="1295">
        <v>0</v>
      </c>
      <c r="K67" s="1311">
        <v>0</v>
      </c>
      <c r="L67" s="2249">
        <v>0</v>
      </c>
      <c r="M67" s="1403">
        <v>0</v>
      </c>
      <c r="N67" s="1295">
        <v>0</v>
      </c>
      <c r="O67" s="1311">
        <v>0</v>
      </c>
      <c r="P67" s="2249">
        <v>0</v>
      </c>
      <c r="Q67" s="1403">
        <v>0</v>
      </c>
      <c r="R67" s="1295">
        <v>0</v>
      </c>
      <c r="S67" s="1311">
        <v>1</v>
      </c>
      <c r="T67" s="2249">
        <v>0</v>
      </c>
      <c r="U67" s="1403">
        <v>0</v>
      </c>
      <c r="V67" s="1295">
        <v>0</v>
      </c>
      <c r="W67" s="1311">
        <v>0</v>
      </c>
      <c r="X67" s="2249">
        <v>0</v>
      </c>
      <c r="Y67" s="1403">
        <v>0</v>
      </c>
      <c r="Z67" s="1295">
        <v>0</v>
      </c>
      <c r="AA67" s="1311">
        <v>0</v>
      </c>
      <c r="AB67" s="2249">
        <v>0</v>
      </c>
      <c r="AC67" s="1403">
        <v>0</v>
      </c>
      <c r="AD67" s="1295">
        <v>0</v>
      </c>
      <c r="AE67" s="1311">
        <v>0</v>
      </c>
      <c r="AF67" s="2249">
        <v>0</v>
      </c>
      <c r="AG67" s="1403">
        <v>0</v>
      </c>
      <c r="AH67" s="1295">
        <v>0</v>
      </c>
      <c r="AI67" s="1311">
        <v>0</v>
      </c>
      <c r="AJ67" s="1310">
        <v>0</v>
      </c>
      <c r="AK67" s="1311">
        <v>0</v>
      </c>
      <c r="AL67" s="2487">
        <f t="shared" ref="AL67:AL69" si="11">C67</f>
        <v>2</v>
      </c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 x14ac:dyDescent="0.2">
      <c r="A68" s="4950" t="s">
        <v>111</v>
      </c>
      <c r="B68" s="4951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>
        <v>0</v>
      </c>
      <c r="G68" s="2152">
        <v>0</v>
      </c>
      <c r="H68" s="2185">
        <v>0</v>
      </c>
      <c r="I68" s="2259">
        <v>0</v>
      </c>
      <c r="J68" s="2151">
        <v>0</v>
      </c>
      <c r="K68" s="2158">
        <v>0</v>
      </c>
      <c r="L68" s="2185">
        <v>0</v>
      </c>
      <c r="M68" s="2259">
        <v>0</v>
      </c>
      <c r="N68" s="2151">
        <v>0</v>
      </c>
      <c r="O68" s="2158">
        <v>0</v>
      </c>
      <c r="P68" s="2185">
        <v>0</v>
      </c>
      <c r="Q68" s="2259">
        <v>0</v>
      </c>
      <c r="R68" s="2151">
        <v>0</v>
      </c>
      <c r="S68" s="2158">
        <v>0</v>
      </c>
      <c r="T68" s="2185">
        <v>0</v>
      </c>
      <c r="U68" s="2259">
        <v>0</v>
      </c>
      <c r="V68" s="2151">
        <v>0</v>
      </c>
      <c r="W68" s="2158">
        <v>0</v>
      </c>
      <c r="X68" s="2185">
        <v>0</v>
      </c>
      <c r="Y68" s="2259">
        <v>0</v>
      </c>
      <c r="Z68" s="2151">
        <v>0</v>
      </c>
      <c r="AA68" s="2158">
        <v>0</v>
      </c>
      <c r="AB68" s="2185">
        <v>0</v>
      </c>
      <c r="AC68" s="2259">
        <v>0</v>
      </c>
      <c r="AD68" s="2151">
        <v>0</v>
      </c>
      <c r="AE68" s="2158">
        <v>0</v>
      </c>
      <c r="AF68" s="2185">
        <v>0</v>
      </c>
      <c r="AG68" s="2259">
        <v>0</v>
      </c>
      <c r="AH68" s="2151">
        <v>0</v>
      </c>
      <c r="AI68" s="2158">
        <v>0</v>
      </c>
      <c r="AJ68" s="2258">
        <v>0</v>
      </c>
      <c r="AK68" s="2158">
        <v>0</v>
      </c>
      <c r="AL68" s="2271">
        <f t="shared" si="11"/>
        <v>0</v>
      </c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 x14ac:dyDescent="0.2">
      <c r="A69" s="5134" t="s">
        <v>115</v>
      </c>
      <c r="B69" s="5134"/>
      <c r="C69" s="300">
        <f>SUM(D69+E69)</f>
        <v>113</v>
      </c>
      <c r="D69" s="364">
        <f t="shared" si="10"/>
        <v>45</v>
      </c>
      <c r="E69" s="177">
        <f t="shared" si="10"/>
        <v>68</v>
      </c>
      <c r="F69" s="2229">
        <v>1</v>
      </c>
      <c r="G69" s="193">
        <v>1</v>
      </c>
      <c r="H69" s="128">
        <v>3</v>
      </c>
      <c r="I69" s="131">
        <v>5</v>
      </c>
      <c r="J69" s="2229">
        <v>7</v>
      </c>
      <c r="K69" s="154">
        <v>3</v>
      </c>
      <c r="L69" s="128">
        <v>2</v>
      </c>
      <c r="M69" s="131">
        <v>2</v>
      </c>
      <c r="N69" s="2229">
        <v>1</v>
      </c>
      <c r="O69" s="154">
        <v>0</v>
      </c>
      <c r="P69" s="128">
        <v>0</v>
      </c>
      <c r="Q69" s="131">
        <v>0</v>
      </c>
      <c r="R69" s="2229">
        <v>0</v>
      </c>
      <c r="S69" s="154">
        <v>1</v>
      </c>
      <c r="T69" s="128">
        <v>1</v>
      </c>
      <c r="U69" s="131">
        <v>2</v>
      </c>
      <c r="V69" s="2229">
        <v>0</v>
      </c>
      <c r="W69" s="154">
        <v>1</v>
      </c>
      <c r="X69" s="128">
        <v>0</v>
      </c>
      <c r="Y69" s="131">
        <v>1</v>
      </c>
      <c r="Z69" s="2229">
        <v>2</v>
      </c>
      <c r="AA69" s="154">
        <v>5</v>
      </c>
      <c r="AB69" s="128">
        <v>3</v>
      </c>
      <c r="AC69" s="131">
        <v>6</v>
      </c>
      <c r="AD69" s="2229">
        <v>2</v>
      </c>
      <c r="AE69" s="154">
        <v>6</v>
      </c>
      <c r="AF69" s="128">
        <v>4</v>
      </c>
      <c r="AG69" s="131">
        <v>11</v>
      </c>
      <c r="AH69" s="2229">
        <v>7</v>
      </c>
      <c r="AI69" s="154">
        <v>12</v>
      </c>
      <c r="AJ69" s="189">
        <v>12</v>
      </c>
      <c r="AK69" s="154">
        <v>12</v>
      </c>
      <c r="AL69" s="2488">
        <f t="shared" si="11"/>
        <v>113</v>
      </c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 x14ac:dyDescent="0.2">
      <c r="A70" s="5135" t="s">
        <v>27</v>
      </c>
      <c r="B70" s="5135"/>
      <c r="C70" s="2394">
        <f t="shared" ref="C70:AL70" si="12">SUM(C67:C69)</f>
        <v>115</v>
      </c>
      <c r="D70" s="2495">
        <f t="shared" si="12"/>
        <v>46</v>
      </c>
      <c r="E70" s="2395">
        <f t="shared" si="12"/>
        <v>69</v>
      </c>
      <c r="F70" s="3245">
        <f t="shared" si="12"/>
        <v>1</v>
      </c>
      <c r="G70" s="3080">
        <f t="shared" si="12"/>
        <v>1</v>
      </c>
      <c r="H70" s="2349">
        <f t="shared" si="12"/>
        <v>4</v>
      </c>
      <c r="I70" s="2489">
        <f t="shared" si="12"/>
        <v>5</v>
      </c>
      <c r="J70" s="3245">
        <f t="shared" si="12"/>
        <v>7</v>
      </c>
      <c r="K70" s="3247">
        <f t="shared" si="12"/>
        <v>3</v>
      </c>
      <c r="L70" s="2349">
        <f t="shared" si="12"/>
        <v>2</v>
      </c>
      <c r="M70" s="2489">
        <f t="shared" si="12"/>
        <v>2</v>
      </c>
      <c r="N70" s="3245">
        <f t="shared" si="12"/>
        <v>1</v>
      </c>
      <c r="O70" s="3247">
        <f t="shared" si="12"/>
        <v>0</v>
      </c>
      <c r="P70" s="2349">
        <f t="shared" si="12"/>
        <v>0</v>
      </c>
      <c r="Q70" s="2489">
        <f t="shared" si="12"/>
        <v>0</v>
      </c>
      <c r="R70" s="3245">
        <f t="shared" si="12"/>
        <v>0</v>
      </c>
      <c r="S70" s="3247">
        <f t="shared" si="12"/>
        <v>2</v>
      </c>
      <c r="T70" s="2349">
        <f t="shared" si="12"/>
        <v>1</v>
      </c>
      <c r="U70" s="2489">
        <f t="shared" si="12"/>
        <v>2</v>
      </c>
      <c r="V70" s="3245">
        <f t="shared" si="12"/>
        <v>0</v>
      </c>
      <c r="W70" s="3247">
        <f t="shared" si="12"/>
        <v>1</v>
      </c>
      <c r="X70" s="2349">
        <f t="shared" si="12"/>
        <v>0</v>
      </c>
      <c r="Y70" s="2489">
        <f t="shared" si="12"/>
        <v>1</v>
      </c>
      <c r="Z70" s="3245">
        <f t="shared" si="12"/>
        <v>2</v>
      </c>
      <c r="AA70" s="3247">
        <f t="shared" si="12"/>
        <v>5</v>
      </c>
      <c r="AB70" s="2349">
        <f t="shared" si="12"/>
        <v>3</v>
      </c>
      <c r="AC70" s="2489">
        <f t="shared" si="12"/>
        <v>6</v>
      </c>
      <c r="AD70" s="3245">
        <f t="shared" si="12"/>
        <v>2</v>
      </c>
      <c r="AE70" s="3247">
        <f t="shared" si="12"/>
        <v>6</v>
      </c>
      <c r="AF70" s="2349">
        <f t="shared" si="12"/>
        <v>4</v>
      </c>
      <c r="AG70" s="2489">
        <f t="shared" si="12"/>
        <v>11</v>
      </c>
      <c r="AH70" s="3245">
        <f t="shared" si="12"/>
        <v>7</v>
      </c>
      <c r="AI70" s="3247">
        <f t="shared" si="12"/>
        <v>12</v>
      </c>
      <c r="AJ70" s="2490">
        <f t="shared" si="12"/>
        <v>12</v>
      </c>
      <c r="AK70" s="3247">
        <f t="shared" si="12"/>
        <v>12</v>
      </c>
      <c r="AL70" s="2145">
        <f t="shared" si="12"/>
        <v>115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 x14ac:dyDescent="0.2">
      <c r="A72" s="4506" t="s">
        <v>0</v>
      </c>
      <c r="B72" s="4753"/>
      <c r="C72" s="4782" t="s">
        <v>27</v>
      </c>
      <c r="D72" s="4506"/>
      <c r="E72" s="4753"/>
      <c r="F72" s="4850" t="s">
        <v>2</v>
      </c>
      <c r="G72" s="5100"/>
      <c r="H72" s="5100"/>
      <c r="I72" s="5100"/>
      <c r="J72" s="5100"/>
      <c r="K72" s="5100"/>
      <c r="L72" s="5100"/>
      <c r="M72" s="5100"/>
      <c r="N72" s="5100"/>
      <c r="O72" s="5100"/>
      <c r="P72" s="5100"/>
      <c r="Q72" s="5100"/>
      <c r="R72" s="5100"/>
      <c r="S72" s="5100"/>
      <c r="T72" s="5100"/>
      <c r="U72" s="5100"/>
      <c r="V72" s="5100"/>
      <c r="W72" s="5100"/>
      <c r="X72" s="5100"/>
      <c r="Y72" s="5100"/>
      <c r="Z72" s="5100"/>
      <c r="AA72" s="5100"/>
      <c r="AB72" s="5100"/>
      <c r="AC72" s="5100"/>
      <c r="AD72" s="5100"/>
      <c r="AE72" s="5100"/>
      <c r="AF72" s="5100"/>
      <c r="AG72" s="5100"/>
      <c r="AH72" s="5100"/>
      <c r="AI72" s="5100"/>
      <c r="AJ72" s="5100"/>
      <c r="AK72" s="4851"/>
      <c r="AL72" s="4180" t="s">
        <v>101</v>
      </c>
      <c r="AM72" s="4180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 x14ac:dyDescent="0.2">
      <c r="A73" s="4280"/>
      <c r="B73" s="4754"/>
      <c r="C73" s="4783"/>
      <c r="D73" s="5068"/>
      <c r="E73" s="4756"/>
      <c r="F73" s="4782" t="s">
        <v>2572</v>
      </c>
      <c r="G73" s="4753"/>
      <c r="H73" s="4506" t="s">
        <v>2573</v>
      </c>
      <c r="I73" s="4506"/>
      <c r="J73" s="4782" t="s">
        <v>2574</v>
      </c>
      <c r="K73" s="4753"/>
      <c r="L73" s="4782" t="s">
        <v>2575</v>
      </c>
      <c r="M73" s="4753"/>
      <c r="N73" s="4506" t="s">
        <v>2576</v>
      </c>
      <c r="O73" s="4506"/>
      <c r="P73" s="4782" t="s">
        <v>2577</v>
      </c>
      <c r="Q73" s="4753"/>
      <c r="R73" s="4506" t="s">
        <v>2578</v>
      </c>
      <c r="S73" s="4506"/>
      <c r="T73" s="4782" t="s">
        <v>139</v>
      </c>
      <c r="U73" s="4753"/>
      <c r="V73" s="4506" t="s">
        <v>140</v>
      </c>
      <c r="W73" s="4506"/>
      <c r="X73" s="4782" t="s">
        <v>141</v>
      </c>
      <c r="Y73" s="4753"/>
      <c r="Z73" s="4506" t="s">
        <v>142</v>
      </c>
      <c r="AA73" s="4506"/>
      <c r="AB73" s="4782" t="s">
        <v>143</v>
      </c>
      <c r="AC73" s="4753"/>
      <c r="AD73" s="4506" t="s">
        <v>144</v>
      </c>
      <c r="AE73" s="4506"/>
      <c r="AF73" s="4782" t="s">
        <v>145</v>
      </c>
      <c r="AG73" s="4753"/>
      <c r="AH73" s="4506" t="s">
        <v>146</v>
      </c>
      <c r="AI73" s="4506"/>
      <c r="AJ73" s="4782" t="s">
        <v>2579</v>
      </c>
      <c r="AK73" s="4753"/>
      <c r="AL73" s="4338"/>
      <c r="AM73" s="4338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 x14ac:dyDescent="0.2">
      <c r="A74" s="5068"/>
      <c r="B74" s="4756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609"/>
      <c r="AM74" s="4609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 x14ac:dyDescent="0.2">
      <c r="A75" s="5136" t="s">
        <v>111</v>
      </c>
      <c r="B75" s="5137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>
        <v>0</v>
      </c>
      <c r="G75" s="164">
        <v>0</v>
      </c>
      <c r="H75" s="2245">
        <v>0</v>
      </c>
      <c r="I75" s="195">
        <v>0</v>
      </c>
      <c r="J75" s="1706">
        <v>0</v>
      </c>
      <c r="K75" s="145">
        <v>0</v>
      </c>
      <c r="L75" s="1706">
        <v>0</v>
      </c>
      <c r="M75" s="145">
        <v>0</v>
      </c>
      <c r="N75" s="2245">
        <v>0</v>
      </c>
      <c r="O75" s="195">
        <v>0</v>
      </c>
      <c r="P75" s="1706">
        <v>0</v>
      </c>
      <c r="Q75" s="145">
        <v>0</v>
      </c>
      <c r="R75" s="2245">
        <v>0</v>
      </c>
      <c r="S75" s="195">
        <v>0</v>
      </c>
      <c r="T75" s="1706">
        <v>0</v>
      </c>
      <c r="U75" s="145">
        <v>0</v>
      </c>
      <c r="V75" s="2245">
        <v>0</v>
      </c>
      <c r="W75" s="195">
        <v>0</v>
      </c>
      <c r="X75" s="1706">
        <v>0</v>
      </c>
      <c r="Y75" s="145">
        <v>0</v>
      </c>
      <c r="Z75" s="2245">
        <v>0</v>
      </c>
      <c r="AA75" s="195">
        <v>0</v>
      </c>
      <c r="AB75" s="1706">
        <v>0</v>
      </c>
      <c r="AC75" s="145">
        <v>0</v>
      </c>
      <c r="AD75" s="2245">
        <v>0</v>
      </c>
      <c r="AE75" s="195">
        <v>0</v>
      </c>
      <c r="AF75" s="1706">
        <v>0</v>
      </c>
      <c r="AG75" s="145">
        <v>0</v>
      </c>
      <c r="AH75" s="2245">
        <v>0</v>
      </c>
      <c r="AI75" s="195">
        <v>0</v>
      </c>
      <c r="AJ75" s="2491">
        <v>0</v>
      </c>
      <c r="AK75" s="145">
        <v>0</v>
      </c>
      <c r="AL75" s="2492">
        <f t="shared" ref="AL75:AL76" si="13">C75</f>
        <v>0</v>
      </c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 x14ac:dyDescent="0.2">
      <c r="A76" s="5134" t="s">
        <v>115</v>
      </c>
      <c r="B76" s="5134"/>
      <c r="C76" s="1651">
        <f>SUM(D76+E76)</f>
        <v>15</v>
      </c>
      <c r="D76" s="2493">
        <f>SUM(F76+H76+J76+L76+N76+P76+R76+T76+V76+X76+Z76+AB76+AD76+AF76+AH76+AJ76)</f>
        <v>4</v>
      </c>
      <c r="E76" s="2494">
        <f>SUM(G76+I76+K76+M76+O76+Q76+S76+U76+W76+Y76+AA76+AC76+AE76+AG76+AI76+AK76)</f>
        <v>11</v>
      </c>
      <c r="F76" s="2229">
        <v>0</v>
      </c>
      <c r="G76" s="193">
        <v>0</v>
      </c>
      <c r="H76" s="128">
        <v>0</v>
      </c>
      <c r="I76" s="131">
        <v>0</v>
      </c>
      <c r="J76" s="2229">
        <v>0</v>
      </c>
      <c r="K76" s="154">
        <v>0</v>
      </c>
      <c r="L76" s="2229">
        <v>1</v>
      </c>
      <c r="M76" s="154">
        <v>0</v>
      </c>
      <c r="N76" s="128">
        <v>0</v>
      </c>
      <c r="O76" s="131">
        <v>0</v>
      </c>
      <c r="P76" s="2229">
        <v>0</v>
      </c>
      <c r="Q76" s="154">
        <v>1</v>
      </c>
      <c r="R76" s="128">
        <v>0</v>
      </c>
      <c r="S76" s="131">
        <v>0</v>
      </c>
      <c r="T76" s="2229">
        <v>0</v>
      </c>
      <c r="U76" s="154">
        <v>1</v>
      </c>
      <c r="V76" s="128">
        <v>0</v>
      </c>
      <c r="W76" s="131">
        <v>0</v>
      </c>
      <c r="X76" s="2229">
        <v>0</v>
      </c>
      <c r="Y76" s="154">
        <v>0</v>
      </c>
      <c r="Z76" s="128">
        <v>1</v>
      </c>
      <c r="AA76" s="131">
        <v>0</v>
      </c>
      <c r="AB76" s="2229">
        <v>0</v>
      </c>
      <c r="AC76" s="154">
        <v>4</v>
      </c>
      <c r="AD76" s="128">
        <v>0</v>
      </c>
      <c r="AE76" s="131">
        <v>0</v>
      </c>
      <c r="AF76" s="140">
        <v>0</v>
      </c>
      <c r="AG76" s="116">
        <v>0</v>
      </c>
      <c r="AH76" s="128">
        <v>0</v>
      </c>
      <c r="AI76" s="131">
        <v>0</v>
      </c>
      <c r="AJ76" s="189">
        <v>2</v>
      </c>
      <c r="AK76" s="154">
        <v>5</v>
      </c>
      <c r="AL76" s="2488">
        <f t="shared" si="13"/>
        <v>15</v>
      </c>
      <c r="AM76" s="2488">
        <v>0</v>
      </c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 x14ac:dyDescent="0.2">
      <c r="A77" s="5135" t="s">
        <v>27</v>
      </c>
      <c r="B77" s="5135"/>
      <c r="C77" s="2394">
        <f t="shared" ref="C77:AL77" si="14">SUM(C75:C76)</f>
        <v>15</v>
      </c>
      <c r="D77" s="2495">
        <f>SUM(D75:D76)</f>
        <v>4</v>
      </c>
      <c r="E77" s="2395">
        <f t="shared" si="14"/>
        <v>11</v>
      </c>
      <c r="F77" s="3245">
        <f>SUM(F75:F76)</f>
        <v>0</v>
      </c>
      <c r="G77" s="3080">
        <f t="shared" si="14"/>
        <v>0</v>
      </c>
      <c r="H77" s="2349">
        <f t="shared" si="14"/>
        <v>0</v>
      </c>
      <c r="I77" s="2489">
        <f t="shared" si="14"/>
        <v>0</v>
      </c>
      <c r="J77" s="3245">
        <f t="shared" si="14"/>
        <v>0</v>
      </c>
      <c r="K77" s="3247">
        <f t="shared" si="14"/>
        <v>0</v>
      </c>
      <c r="L77" s="3245">
        <f t="shared" si="14"/>
        <v>1</v>
      </c>
      <c r="M77" s="3247">
        <f t="shared" si="14"/>
        <v>0</v>
      </c>
      <c r="N77" s="2349">
        <f t="shared" si="14"/>
        <v>0</v>
      </c>
      <c r="O77" s="2489">
        <f t="shared" si="14"/>
        <v>0</v>
      </c>
      <c r="P77" s="3245">
        <f t="shared" si="14"/>
        <v>0</v>
      </c>
      <c r="Q77" s="3247">
        <f t="shared" si="14"/>
        <v>1</v>
      </c>
      <c r="R77" s="2349">
        <f t="shared" si="14"/>
        <v>0</v>
      </c>
      <c r="S77" s="2489">
        <f t="shared" si="14"/>
        <v>0</v>
      </c>
      <c r="T77" s="3245">
        <f t="shared" si="14"/>
        <v>0</v>
      </c>
      <c r="U77" s="3247">
        <f t="shared" si="14"/>
        <v>1</v>
      </c>
      <c r="V77" s="2349">
        <f t="shared" si="14"/>
        <v>0</v>
      </c>
      <c r="W77" s="2489">
        <f t="shared" si="14"/>
        <v>0</v>
      </c>
      <c r="X77" s="3245">
        <f t="shared" si="14"/>
        <v>0</v>
      </c>
      <c r="Y77" s="3247">
        <f t="shared" si="14"/>
        <v>0</v>
      </c>
      <c r="Z77" s="2349">
        <f t="shared" si="14"/>
        <v>1</v>
      </c>
      <c r="AA77" s="2489">
        <f t="shared" si="14"/>
        <v>0</v>
      </c>
      <c r="AB77" s="3245">
        <f t="shared" si="14"/>
        <v>0</v>
      </c>
      <c r="AC77" s="3247">
        <f t="shared" si="14"/>
        <v>4</v>
      </c>
      <c r="AD77" s="2349">
        <f t="shared" si="14"/>
        <v>0</v>
      </c>
      <c r="AE77" s="3246">
        <f t="shared" si="14"/>
        <v>0</v>
      </c>
      <c r="AF77" s="3246">
        <f t="shared" si="14"/>
        <v>0</v>
      </c>
      <c r="AG77" s="3246">
        <f t="shared" si="14"/>
        <v>0</v>
      </c>
      <c r="AH77" s="3246">
        <f t="shared" si="14"/>
        <v>0</v>
      </c>
      <c r="AI77" s="2489">
        <f t="shared" si="14"/>
        <v>0</v>
      </c>
      <c r="AJ77" s="2490">
        <f t="shared" si="14"/>
        <v>2</v>
      </c>
      <c r="AK77" s="3247">
        <f t="shared" si="14"/>
        <v>5</v>
      </c>
      <c r="AL77" s="2145">
        <f t="shared" si="14"/>
        <v>15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 x14ac:dyDescent="0.2">
      <c r="A79" s="4506" t="s">
        <v>2570</v>
      </c>
      <c r="B79" s="4753"/>
      <c r="C79" s="4782" t="s">
        <v>27</v>
      </c>
      <c r="D79" s="4506"/>
      <c r="E79" s="4753"/>
      <c r="F79" s="4817" t="s">
        <v>2</v>
      </c>
      <c r="G79" s="5077"/>
      <c r="H79" s="5077"/>
      <c r="I79" s="5077"/>
      <c r="J79" s="5077"/>
      <c r="K79" s="5077"/>
      <c r="L79" s="5077"/>
      <c r="M79" s="5077"/>
      <c r="N79" s="5077"/>
      <c r="O79" s="5077"/>
      <c r="P79" s="5077"/>
      <c r="Q79" s="5077"/>
      <c r="R79" s="5077"/>
      <c r="S79" s="5077"/>
      <c r="T79" s="5077"/>
      <c r="U79" s="5077"/>
      <c r="V79" s="5077"/>
      <c r="W79" s="5077"/>
      <c r="X79" s="5077"/>
      <c r="Y79" s="5077"/>
      <c r="Z79" s="5077"/>
      <c r="AA79" s="5077"/>
      <c r="AB79" s="5077"/>
      <c r="AC79" s="5077"/>
      <c r="AD79" s="5077"/>
      <c r="AE79" s="5077"/>
      <c r="AF79" s="5077"/>
      <c r="AG79" s="5077"/>
      <c r="AH79" s="5077"/>
      <c r="AI79" s="5077"/>
      <c r="AJ79" s="5077"/>
      <c r="AK79" s="481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 x14ac:dyDescent="0.2">
      <c r="A80" s="4280"/>
      <c r="B80" s="4754"/>
      <c r="C80" s="4783"/>
      <c r="D80" s="5068"/>
      <c r="E80" s="4756"/>
      <c r="F80" s="4187" t="s">
        <v>2572</v>
      </c>
      <c r="G80" s="4188"/>
      <c r="H80" s="4183" t="s">
        <v>2573</v>
      </c>
      <c r="I80" s="4183"/>
      <c r="J80" s="4187" t="s">
        <v>2574</v>
      </c>
      <c r="K80" s="4188"/>
      <c r="L80" s="4183" t="s">
        <v>2575</v>
      </c>
      <c r="M80" s="4183"/>
      <c r="N80" s="4187" t="s">
        <v>2576</v>
      </c>
      <c r="O80" s="4188"/>
      <c r="P80" s="4506" t="s">
        <v>2577</v>
      </c>
      <c r="Q80" s="4506"/>
      <c r="R80" s="4782" t="s">
        <v>2578</v>
      </c>
      <c r="S80" s="4753"/>
      <c r="T80" s="4782" t="s">
        <v>139</v>
      </c>
      <c r="U80" s="4753"/>
      <c r="V80" s="4506" t="s">
        <v>140</v>
      </c>
      <c r="W80" s="4506"/>
      <c r="X80" s="4782" t="s">
        <v>141</v>
      </c>
      <c r="Y80" s="4753"/>
      <c r="Z80" s="4506" t="s">
        <v>142</v>
      </c>
      <c r="AA80" s="4506"/>
      <c r="AB80" s="4782" t="s">
        <v>143</v>
      </c>
      <c r="AC80" s="4753"/>
      <c r="AD80" s="4506" t="s">
        <v>144</v>
      </c>
      <c r="AE80" s="4506"/>
      <c r="AF80" s="4782" t="s">
        <v>145</v>
      </c>
      <c r="AG80" s="4753"/>
      <c r="AH80" s="4506" t="s">
        <v>146</v>
      </c>
      <c r="AI80" s="4506"/>
      <c r="AJ80" s="4782" t="s">
        <v>2579</v>
      </c>
      <c r="AK80" s="4753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 x14ac:dyDescent="0.2">
      <c r="A81" s="5068"/>
      <c r="B81" s="4756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 x14ac:dyDescent="0.2">
      <c r="A82" s="5020" t="s">
        <v>2612</v>
      </c>
      <c r="B82" s="5021"/>
      <c r="C82" s="1718">
        <f t="shared" ref="C82:C87" si="15">SUM(D82+E82)</f>
        <v>2</v>
      </c>
      <c r="D82" s="358">
        <f>SUM(F82+H82)</f>
        <v>0</v>
      </c>
      <c r="E82" s="2496">
        <f>SUM(G82+I82)</f>
        <v>2</v>
      </c>
      <c r="F82" s="1295">
        <v>0</v>
      </c>
      <c r="G82" s="2207">
        <v>0</v>
      </c>
      <c r="H82" s="2249">
        <v>0</v>
      </c>
      <c r="I82" s="1403">
        <v>2</v>
      </c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 x14ac:dyDescent="0.2">
      <c r="A83" s="5082" t="s">
        <v>2600</v>
      </c>
      <c r="B83" s="5093"/>
      <c r="C83" s="2501">
        <f t="shared" si="15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>
        <v>0</v>
      </c>
      <c r="G83" s="2152">
        <v>0</v>
      </c>
      <c r="H83" s="2185">
        <v>0</v>
      </c>
      <c r="I83" s="2259">
        <v>0</v>
      </c>
      <c r="J83" s="2151">
        <v>0</v>
      </c>
      <c r="K83" s="2158">
        <v>0</v>
      </c>
      <c r="L83" s="2185">
        <v>0</v>
      </c>
      <c r="M83" s="2259">
        <v>0</v>
      </c>
      <c r="N83" s="2151">
        <v>0</v>
      </c>
      <c r="O83" s="2158">
        <v>0</v>
      </c>
      <c r="P83" s="2185">
        <v>0</v>
      </c>
      <c r="Q83" s="2259">
        <v>0</v>
      </c>
      <c r="R83" s="2151">
        <v>0</v>
      </c>
      <c r="S83" s="2158">
        <v>0</v>
      </c>
      <c r="T83" s="2151">
        <v>0</v>
      </c>
      <c r="U83" s="2158">
        <v>0</v>
      </c>
      <c r="V83" s="2185">
        <v>0</v>
      </c>
      <c r="W83" s="2259">
        <v>0</v>
      </c>
      <c r="X83" s="2151">
        <v>0</v>
      </c>
      <c r="Y83" s="2158">
        <v>0</v>
      </c>
      <c r="Z83" s="2185">
        <v>0</v>
      </c>
      <c r="AA83" s="2259">
        <v>0</v>
      </c>
      <c r="AB83" s="2151">
        <v>0</v>
      </c>
      <c r="AC83" s="2158">
        <v>0</v>
      </c>
      <c r="AD83" s="2185">
        <v>0</v>
      </c>
      <c r="AE83" s="2259">
        <v>0</v>
      </c>
      <c r="AF83" s="2151">
        <v>0</v>
      </c>
      <c r="AG83" s="2158">
        <v>0</v>
      </c>
      <c r="AH83" s="2185">
        <v>0</v>
      </c>
      <c r="AI83" s="2259">
        <v>0</v>
      </c>
      <c r="AJ83" s="2258">
        <v>0</v>
      </c>
      <c r="AK83" s="2158">
        <v>0</v>
      </c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 x14ac:dyDescent="0.2">
      <c r="A84" s="5082" t="s">
        <v>2601</v>
      </c>
      <c r="B84" s="5093"/>
      <c r="C84" s="2501">
        <f t="shared" si="15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>
        <v>0</v>
      </c>
      <c r="G84" s="2152">
        <v>0</v>
      </c>
      <c r="H84" s="2185">
        <v>0</v>
      </c>
      <c r="I84" s="2259">
        <v>0</v>
      </c>
      <c r="J84" s="2151">
        <v>0</v>
      </c>
      <c r="K84" s="2158">
        <v>0</v>
      </c>
      <c r="L84" s="2185">
        <v>0</v>
      </c>
      <c r="M84" s="2259">
        <v>0</v>
      </c>
      <c r="N84" s="2151">
        <v>0</v>
      </c>
      <c r="O84" s="2158">
        <v>0</v>
      </c>
      <c r="P84" s="2185">
        <v>0</v>
      </c>
      <c r="Q84" s="2259">
        <v>0</v>
      </c>
      <c r="R84" s="2151">
        <v>0</v>
      </c>
      <c r="S84" s="2158">
        <v>0</v>
      </c>
      <c r="T84" s="2151">
        <v>0</v>
      </c>
      <c r="U84" s="2158">
        <v>0</v>
      </c>
      <c r="V84" s="2185">
        <v>0</v>
      </c>
      <c r="W84" s="2259">
        <v>0</v>
      </c>
      <c r="X84" s="2151">
        <v>0</v>
      </c>
      <c r="Y84" s="2158">
        <v>0</v>
      </c>
      <c r="Z84" s="2185">
        <v>0</v>
      </c>
      <c r="AA84" s="2259">
        <v>0</v>
      </c>
      <c r="AB84" s="2151">
        <v>0</v>
      </c>
      <c r="AC84" s="2158">
        <v>0</v>
      </c>
      <c r="AD84" s="2185">
        <v>0</v>
      </c>
      <c r="AE84" s="2259">
        <v>0</v>
      </c>
      <c r="AF84" s="2151">
        <v>0</v>
      </c>
      <c r="AG84" s="2158">
        <v>0</v>
      </c>
      <c r="AH84" s="2185">
        <v>0</v>
      </c>
      <c r="AI84" s="2259">
        <v>0</v>
      </c>
      <c r="AJ84" s="2258">
        <v>0</v>
      </c>
      <c r="AK84" s="2158">
        <v>0</v>
      </c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 x14ac:dyDescent="0.2">
      <c r="A85" s="5082" t="s">
        <v>63</v>
      </c>
      <c r="B85" s="5093"/>
      <c r="C85" s="2501">
        <f t="shared" si="15"/>
        <v>5</v>
      </c>
      <c r="D85" s="2502">
        <f>SUM(H85+J85+L85+N85+P85+R85+T85+V85+X85+Z85+AB85+AD85+AF85+AH85+AJ85)</f>
        <v>2</v>
      </c>
      <c r="E85" s="2496">
        <f>SUM(I85+K85+M85+O85+Q85+S85+U85+W85+Y85+AA85+AC85+AE85+AG85+AI85+AK85)</f>
        <v>3</v>
      </c>
      <c r="F85" s="2423"/>
      <c r="G85" s="2424"/>
      <c r="H85" s="2185">
        <v>2</v>
      </c>
      <c r="I85" s="2259">
        <v>3</v>
      </c>
      <c r="J85" s="2151">
        <v>0</v>
      </c>
      <c r="K85" s="2158">
        <v>0</v>
      </c>
      <c r="L85" s="2185">
        <v>0</v>
      </c>
      <c r="M85" s="2259">
        <v>0</v>
      </c>
      <c r="N85" s="2151">
        <v>0</v>
      </c>
      <c r="O85" s="2158">
        <v>0</v>
      </c>
      <c r="P85" s="2185">
        <v>0</v>
      </c>
      <c r="Q85" s="2259">
        <v>0</v>
      </c>
      <c r="R85" s="2151">
        <v>0</v>
      </c>
      <c r="S85" s="2158">
        <v>0</v>
      </c>
      <c r="T85" s="2151">
        <v>0</v>
      </c>
      <c r="U85" s="2158">
        <v>0</v>
      </c>
      <c r="V85" s="2185">
        <v>0</v>
      </c>
      <c r="W85" s="2259">
        <v>0</v>
      </c>
      <c r="X85" s="2151">
        <v>0</v>
      </c>
      <c r="Y85" s="2158">
        <v>0</v>
      </c>
      <c r="Z85" s="2185">
        <v>0</v>
      </c>
      <c r="AA85" s="2259">
        <v>0</v>
      </c>
      <c r="AB85" s="2151">
        <v>0</v>
      </c>
      <c r="AC85" s="2158">
        <v>0</v>
      </c>
      <c r="AD85" s="2185">
        <v>0</v>
      </c>
      <c r="AE85" s="2259">
        <v>0</v>
      </c>
      <c r="AF85" s="2151">
        <v>0</v>
      </c>
      <c r="AG85" s="2158">
        <v>0</v>
      </c>
      <c r="AH85" s="2185">
        <v>0</v>
      </c>
      <c r="AI85" s="2259">
        <v>0</v>
      </c>
      <c r="AJ85" s="2258">
        <v>0</v>
      </c>
      <c r="AK85" s="2158">
        <v>0</v>
      </c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 x14ac:dyDescent="0.2">
      <c r="A86" s="5082" t="s">
        <v>64</v>
      </c>
      <c r="B86" s="5093">
        <v>0</v>
      </c>
      <c r="C86" s="2501">
        <f t="shared" si="15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>
        <v>0</v>
      </c>
      <c r="U86" s="2158">
        <v>0</v>
      </c>
      <c r="V86" s="2185">
        <v>0</v>
      </c>
      <c r="W86" s="2259">
        <v>0</v>
      </c>
      <c r="X86" s="2151">
        <v>0</v>
      </c>
      <c r="Y86" s="2158">
        <v>0</v>
      </c>
      <c r="Z86" s="2185">
        <v>0</v>
      </c>
      <c r="AA86" s="2259">
        <v>0</v>
      </c>
      <c r="AB86" s="2151">
        <v>0</v>
      </c>
      <c r="AC86" s="2158">
        <v>0</v>
      </c>
      <c r="AD86" s="2185">
        <v>0</v>
      </c>
      <c r="AE86" s="2259">
        <v>0</v>
      </c>
      <c r="AF86" s="2151">
        <v>0</v>
      </c>
      <c r="AG86" s="2158">
        <v>0</v>
      </c>
      <c r="AH86" s="2185">
        <v>0</v>
      </c>
      <c r="AI86" s="2259">
        <v>0</v>
      </c>
      <c r="AJ86" s="2258">
        <v>0</v>
      </c>
      <c r="AK86" s="2158">
        <v>0</v>
      </c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 x14ac:dyDescent="0.2">
      <c r="A87" s="5138" t="s">
        <v>2604</v>
      </c>
      <c r="B87" s="5139"/>
      <c r="C87" s="2506">
        <f t="shared" si="15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>
        <v>0</v>
      </c>
      <c r="G87" s="142">
        <v>0</v>
      </c>
      <c r="H87" s="117">
        <v>0</v>
      </c>
      <c r="I87" s="205">
        <v>0</v>
      </c>
      <c r="J87" s="140">
        <v>0</v>
      </c>
      <c r="K87" s="116">
        <v>0</v>
      </c>
      <c r="L87" s="117">
        <v>0</v>
      </c>
      <c r="M87" s="205">
        <v>0</v>
      </c>
      <c r="N87" s="140">
        <v>0</v>
      </c>
      <c r="O87" s="116">
        <v>0</v>
      </c>
      <c r="P87" s="117">
        <v>0</v>
      </c>
      <c r="Q87" s="205">
        <v>0</v>
      </c>
      <c r="R87" s="140">
        <v>0</v>
      </c>
      <c r="S87" s="116">
        <v>0</v>
      </c>
      <c r="T87" s="140">
        <v>0</v>
      </c>
      <c r="U87" s="116">
        <v>0</v>
      </c>
      <c r="V87" s="117">
        <v>0</v>
      </c>
      <c r="W87" s="205">
        <v>0</v>
      </c>
      <c r="X87" s="140">
        <v>0</v>
      </c>
      <c r="Y87" s="116">
        <v>0</v>
      </c>
      <c r="Z87" s="117">
        <v>0</v>
      </c>
      <c r="AA87" s="205">
        <v>0</v>
      </c>
      <c r="AB87" s="140">
        <v>0</v>
      </c>
      <c r="AC87" s="116">
        <v>0</v>
      </c>
      <c r="AD87" s="117">
        <v>0</v>
      </c>
      <c r="AE87" s="205">
        <v>0</v>
      </c>
      <c r="AF87" s="140">
        <v>0</v>
      </c>
      <c r="AG87" s="116">
        <v>0</v>
      </c>
      <c r="AH87" s="117">
        <v>0</v>
      </c>
      <c r="AI87" s="205">
        <v>0</v>
      </c>
      <c r="AJ87" s="186">
        <v>0</v>
      </c>
      <c r="AK87" s="116">
        <v>0</v>
      </c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 x14ac:dyDescent="0.2">
      <c r="A88" s="4852" t="s">
        <v>27</v>
      </c>
      <c r="B88" s="4853"/>
      <c r="C88" s="2394">
        <f t="shared" ref="C88:AK88" si="16">SUM(C82:C87)</f>
        <v>7</v>
      </c>
      <c r="D88" s="2495">
        <f t="shared" si="16"/>
        <v>2</v>
      </c>
      <c r="E88" s="2395">
        <f t="shared" si="16"/>
        <v>5</v>
      </c>
      <c r="F88" s="3245">
        <f t="shared" si="16"/>
        <v>0</v>
      </c>
      <c r="G88" s="3080">
        <f t="shared" si="16"/>
        <v>0</v>
      </c>
      <c r="H88" s="2349">
        <f t="shared" si="16"/>
        <v>2</v>
      </c>
      <c r="I88" s="2489">
        <f t="shared" si="16"/>
        <v>5</v>
      </c>
      <c r="J88" s="3245">
        <f t="shared" si="16"/>
        <v>0</v>
      </c>
      <c r="K88" s="3247">
        <f t="shared" si="16"/>
        <v>0</v>
      </c>
      <c r="L88" s="2349">
        <f t="shared" si="16"/>
        <v>0</v>
      </c>
      <c r="M88" s="2489">
        <f t="shared" si="16"/>
        <v>0</v>
      </c>
      <c r="N88" s="3245">
        <f t="shared" si="16"/>
        <v>0</v>
      </c>
      <c r="O88" s="3247">
        <f t="shared" si="16"/>
        <v>0</v>
      </c>
      <c r="P88" s="2349">
        <f t="shared" si="16"/>
        <v>0</v>
      </c>
      <c r="Q88" s="2489">
        <f t="shared" si="16"/>
        <v>0</v>
      </c>
      <c r="R88" s="3245">
        <f t="shared" si="16"/>
        <v>0</v>
      </c>
      <c r="S88" s="3247">
        <f t="shared" si="16"/>
        <v>0</v>
      </c>
      <c r="T88" s="3245">
        <f t="shared" si="16"/>
        <v>0</v>
      </c>
      <c r="U88" s="3247">
        <f t="shared" si="16"/>
        <v>0</v>
      </c>
      <c r="V88" s="2349">
        <f t="shared" si="16"/>
        <v>0</v>
      </c>
      <c r="W88" s="2489">
        <f t="shared" si="16"/>
        <v>0</v>
      </c>
      <c r="X88" s="3245">
        <f t="shared" si="16"/>
        <v>0</v>
      </c>
      <c r="Y88" s="3247">
        <f t="shared" si="16"/>
        <v>0</v>
      </c>
      <c r="Z88" s="2349">
        <f t="shared" si="16"/>
        <v>0</v>
      </c>
      <c r="AA88" s="2489">
        <f t="shared" si="16"/>
        <v>0</v>
      </c>
      <c r="AB88" s="3245">
        <f t="shared" si="16"/>
        <v>0</v>
      </c>
      <c r="AC88" s="3247">
        <f t="shared" si="16"/>
        <v>0</v>
      </c>
      <c r="AD88" s="2349">
        <f t="shared" si="16"/>
        <v>0</v>
      </c>
      <c r="AE88" s="2489">
        <f t="shared" si="16"/>
        <v>0</v>
      </c>
      <c r="AF88" s="3245">
        <f t="shared" si="16"/>
        <v>0</v>
      </c>
      <c r="AG88" s="3247">
        <f t="shared" si="16"/>
        <v>0</v>
      </c>
      <c r="AH88" s="2349">
        <f t="shared" si="16"/>
        <v>0</v>
      </c>
      <c r="AI88" s="2489">
        <f t="shared" si="16"/>
        <v>0</v>
      </c>
      <c r="AJ88" s="2490">
        <f t="shared" si="16"/>
        <v>0</v>
      </c>
      <c r="AK88" s="3247">
        <f t="shared" si="16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 x14ac:dyDescent="0.2">
      <c r="A90" s="4917" t="s">
        <v>0</v>
      </c>
      <c r="B90" s="4917"/>
      <c r="C90" s="4917" t="s">
        <v>27</v>
      </c>
      <c r="D90" s="5142" t="s">
        <v>2614</v>
      </c>
      <c r="E90" s="4728" t="s">
        <v>2615</v>
      </c>
      <c r="F90" s="4796"/>
      <c r="G90" s="4796"/>
      <c r="H90" s="4796"/>
      <c r="I90" s="4796"/>
      <c r="J90" s="3206"/>
      <c r="K90" s="4796"/>
      <c r="L90" s="4796"/>
      <c r="M90" s="4796"/>
      <c r="N90" s="4796"/>
      <c r="O90" s="4796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 x14ac:dyDescent="0.2">
      <c r="A91" s="4917"/>
      <c r="B91" s="4917"/>
      <c r="C91" s="4917"/>
      <c r="D91" s="4457"/>
      <c r="E91" s="4136"/>
      <c r="F91" s="5072"/>
      <c r="G91" s="5072"/>
      <c r="H91" s="5072"/>
      <c r="I91" s="5072"/>
      <c r="J91" s="3260"/>
      <c r="K91" s="5072"/>
      <c r="L91" s="5072"/>
      <c r="M91" s="5072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 x14ac:dyDescent="0.2">
      <c r="A92" s="4811" t="s">
        <v>22</v>
      </c>
      <c r="B92" s="4813"/>
      <c r="C92" s="2508">
        <f>SUM(D92+E92)</f>
        <v>0</v>
      </c>
      <c r="D92" s="1768">
        <v>0</v>
      </c>
      <c r="E92" s="2373">
        <v>0</v>
      </c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 x14ac:dyDescent="0.2">
      <c r="A93" s="5140" t="s">
        <v>115</v>
      </c>
      <c r="B93" s="5141"/>
      <c r="C93" s="2508">
        <f>SUM(D93+E93)</f>
        <v>0</v>
      </c>
      <c r="D93" s="2371">
        <v>0</v>
      </c>
      <c r="E93" s="2373">
        <v>0</v>
      </c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 x14ac:dyDescent="0.2">
      <c r="A94" s="5082" t="s">
        <v>111</v>
      </c>
      <c r="B94" s="5093"/>
      <c r="C94" s="2508">
        <f>SUM(D94+E94)</f>
        <v>0</v>
      </c>
      <c r="D94" s="2371">
        <v>0</v>
      </c>
      <c r="E94" s="2373">
        <v>0</v>
      </c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 x14ac:dyDescent="0.2">
      <c r="A95" s="4852" t="s">
        <v>27</v>
      </c>
      <c r="B95" s="4853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 x14ac:dyDescent="0.2">
      <c r="A97" s="4506" t="s">
        <v>2617</v>
      </c>
      <c r="B97" s="4753"/>
      <c r="C97" s="5069" t="s">
        <v>27</v>
      </c>
      <c r="D97" s="4714"/>
      <c r="E97" s="5070"/>
      <c r="F97" s="4850" t="s">
        <v>2</v>
      </c>
      <c r="G97" s="5100"/>
      <c r="H97" s="5100"/>
      <c r="I97" s="5100"/>
      <c r="J97" s="5100"/>
      <c r="K97" s="5100"/>
      <c r="L97" s="5100"/>
      <c r="M97" s="5100"/>
      <c r="N97" s="5100"/>
      <c r="O97" s="5100"/>
      <c r="P97" s="5100"/>
      <c r="Q97" s="5100"/>
      <c r="R97" s="5100"/>
      <c r="S97" s="5100"/>
      <c r="T97" s="5100"/>
      <c r="U97" s="5100"/>
      <c r="V97" s="5100"/>
      <c r="W97" s="5100"/>
      <c r="X97" s="5100"/>
      <c r="Y97" s="5100"/>
      <c r="Z97" s="5100"/>
      <c r="AA97" s="5100"/>
      <c r="AB97" s="5100"/>
      <c r="AC97" s="5100"/>
      <c r="AD97" s="5100"/>
      <c r="AE97" s="5100"/>
      <c r="AF97" s="5100"/>
      <c r="AG97" s="5100"/>
      <c r="AH97" s="5100"/>
      <c r="AI97" s="5100"/>
      <c r="AJ97" s="5100"/>
      <c r="AK97" s="4851"/>
      <c r="AL97" s="5143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 x14ac:dyDescent="0.2">
      <c r="A98" s="4280"/>
      <c r="B98" s="4754"/>
      <c r="C98" s="5074"/>
      <c r="D98" s="5075"/>
      <c r="E98" s="5076"/>
      <c r="F98" s="4187" t="s">
        <v>2572</v>
      </c>
      <c r="G98" s="4188"/>
      <c r="H98" s="4187" t="s">
        <v>2573</v>
      </c>
      <c r="I98" s="4188"/>
      <c r="J98" s="4187" t="s">
        <v>2574</v>
      </c>
      <c r="K98" s="4188"/>
      <c r="L98" s="4183" t="s">
        <v>2575</v>
      </c>
      <c r="M98" s="4183"/>
      <c r="N98" s="4187" t="s">
        <v>2576</v>
      </c>
      <c r="O98" s="4188"/>
      <c r="P98" s="4183" t="s">
        <v>2577</v>
      </c>
      <c r="Q98" s="4183"/>
      <c r="R98" s="4187" t="s">
        <v>2578</v>
      </c>
      <c r="S98" s="4188"/>
      <c r="T98" s="4183" t="s">
        <v>139</v>
      </c>
      <c r="U98" s="4183"/>
      <c r="V98" s="4187" t="s">
        <v>140</v>
      </c>
      <c r="W98" s="4188"/>
      <c r="X98" s="4183" t="s">
        <v>141</v>
      </c>
      <c r="Y98" s="4183"/>
      <c r="Z98" s="4187" t="s">
        <v>142</v>
      </c>
      <c r="AA98" s="4188"/>
      <c r="AB98" s="4183" t="s">
        <v>143</v>
      </c>
      <c r="AC98" s="4183"/>
      <c r="AD98" s="4187" t="s">
        <v>144</v>
      </c>
      <c r="AE98" s="4188"/>
      <c r="AF98" s="4183" t="s">
        <v>145</v>
      </c>
      <c r="AG98" s="4183"/>
      <c r="AH98" s="4187" t="s">
        <v>146</v>
      </c>
      <c r="AI98" s="4188"/>
      <c r="AJ98" s="4183" t="s">
        <v>2579</v>
      </c>
      <c r="AK98" s="4188"/>
      <c r="AL98" s="5144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 x14ac:dyDescent="0.2">
      <c r="A99" s="5068"/>
      <c r="B99" s="4756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45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 x14ac:dyDescent="0.2">
      <c r="A100" s="5020" t="s">
        <v>2618</v>
      </c>
      <c r="B100" s="5021"/>
      <c r="C100" s="2510">
        <f t="shared" ref="C100:C107" si="17">SUM(D100+E100)</f>
        <v>0</v>
      </c>
      <c r="D100" s="1305">
        <f t="shared" ref="D100:E106" si="18">SUM(J100+L100+N100+P100+R100+T100+V100+X100+Z100+AB100+AD100+AF100+AH100+AJ100)</f>
        <v>0</v>
      </c>
      <c r="E100" s="2511">
        <f t="shared" si="18"/>
        <v>0</v>
      </c>
      <c r="F100" s="2427"/>
      <c r="G100" s="2512"/>
      <c r="H100" s="2427"/>
      <c r="I100" s="2512"/>
      <c r="J100" s="2123">
        <v>0</v>
      </c>
      <c r="K100" s="2124">
        <v>0</v>
      </c>
      <c r="L100" s="2365">
        <v>0</v>
      </c>
      <c r="M100" s="2366">
        <v>0</v>
      </c>
      <c r="N100" s="2123">
        <v>0</v>
      </c>
      <c r="O100" s="2124">
        <v>0</v>
      </c>
      <c r="P100" s="2365">
        <v>0</v>
      </c>
      <c r="Q100" s="2366">
        <v>0</v>
      </c>
      <c r="R100" s="2123">
        <v>0</v>
      </c>
      <c r="S100" s="2124">
        <v>0</v>
      </c>
      <c r="T100" s="2365">
        <v>0</v>
      </c>
      <c r="U100" s="2366">
        <v>0</v>
      </c>
      <c r="V100" s="2123">
        <v>0</v>
      </c>
      <c r="W100" s="2124">
        <v>0</v>
      </c>
      <c r="X100" s="2365">
        <v>0</v>
      </c>
      <c r="Y100" s="2366">
        <v>0</v>
      </c>
      <c r="Z100" s="2123">
        <v>0</v>
      </c>
      <c r="AA100" s="2124">
        <v>0</v>
      </c>
      <c r="AB100" s="2365">
        <v>0</v>
      </c>
      <c r="AC100" s="2366">
        <v>0</v>
      </c>
      <c r="AD100" s="2123">
        <v>0</v>
      </c>
      <c r="AE100" s="2124">
        <v>0</v>
      </c>
      <c r="AF100" s="2365">
        <v>0</v>
      </c>
      <c r="AG100" s="2366">
        <v>0</v>
      </c>
      <c r="AH100" s="2123">
        <v>0</v>
      </c>
      <c r="AI100" s="2124">
        <v>0</v>
      </c>
      <c r="AJ100" s="1179">
        <v>0</v>
      </c>
      <c r="AK100" s="2124">
        <v>0</v>
      </c>
      <c r="AL100" s="2513">
        <v>0</v>
      </c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 x14ac:dyDescent="0.2">
      <c r="A101" s="5082" t="s">
        <v>2619</v>
      </c>
      <c r="B101" s="5093"/>
      <c r="C101" s="1718">
        <f t="shared" si="17"/>
        <v>0</v>
      </c>
      <c r="D101" s="358">
        <f t="shared" si="18"/>
        <v>0</v>
      </c>
      <c r="E101" s="176">
        <f t="shared" si="18"/>
        <v>0</v>
      </c>
      <c r="F101" s="2403"/>
      <c r="G101" s="1147"/>
      <c r="H101" s="2403"/>
      <c r="I101" s="1147"/>
      <c r="J101" s="1768">
        <v>0</v>
      </c>
      <c r="K101" s="225">
        <v>0</v>
      </c>
      <c r="L101" s="2514">
        <v>0</v>
      </c>
      <c r="M101" s="1194">
        <v>0</v>
      </c>
      <c r="N101" s="1768">
        <v>0</v>
      </c>
      <c r="O101" s="225">
        <v>0</v>
      </c>
      <c r="P101" s="2514">
        <v>0</v>
      </c>
      <c r="Q101" s="1194">
        <v>0</v>
      </c>
      <c r="R101" s="1768">
        <v>0</v>
      </c>
      <c r="S101" s="225">
        <v>0</v>
      </c>
      <c r="T101" s="2514">
        <v>0</v>
      </c>
      <c r="U101" s="1194">
        <v>0</v>
      </c>
      <c r="V101" s="1768">
        <v>0</v>
      </c>
      <c r="W101" s="225">
        <v>0</v>
      </c>
      <c r="X101" s="2514">
        <v>0</v>
      </c>
      <c r="Y101" s="1194">
        <v>0</v>
      </c>
      <c r="Z101" s="1768">
        <v>0</v>
      </c>
      <c r="AA101" s="225">
        <v>0</v>
      </c>
      <c r="AB101" s="2514">
        <v>0</v>
      </c>
      <c r="AC101" s="1194">
        <v>0</v>
      </c>
      <c r="AD101" s="1768">
        <v>0</v>
      </c>
      <c r="AE101" s="225">
        <v>0</v>
      </c>
      <c r="AF101" s="2514">
        <v>0</v>
      </c>
      <c r="AG101" s="1194">
        <v>0</v>
      </c>
      <c r="AH101" s="1768">
        <v>0</v>
      </c>
      <c r="AI101" s="225">
        <v>0</v>
      </c>
      <c r="AJ101" s="2076">
        <v>0</v>
      </c>
      <c r="AK101" s="225">
        <v>0</v>
      </c>
      <c r="AL101" s="2515">
        <v>0</v>
      </c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 x14ac:dyDescent="0.2">
      <c r="A102" s="5082" t="s">
        <v>2620</v>
      </c>
      <c r="B102" s="5093"/>
      <c r="C102" s="2501">
        <f t="shared" si="17"/>
        <v>0</v>
      </c>
      <c r="D102" s="2502">
        <f t="shared" si="18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>
        <v>0</v>
      </c>
      <c r="K102" s="225">
        <v>0</v>
      </c>
      <c r="L102" s="2514">
        <v>0</v>
      </c>
      <c r="M102" s="1194">
        <v>0</v>
      </c>
      <c r="N102" s="1768">
        <v>0</v>
      </c>
      <c r="O102" s="225">
        <v>0</v>
      </c>
      <c r="P102" s="2514">
        <v>0</v>
      </c>
      <c r="Q102" s="1194">
        <v>0</v>
      </c>
      <c r="R102" s="1768">
        <v>0</v>
      </c>
      <c r="S102" s="225">
        <v>0</v>
      </c>
      <c r="T102" s="2514">
        <v>0</v>
      </c>
      <c r="U102" s="1194">
        <v>0</v>
      </c>
      <c r="V102" s="1768">
        <v>0</v>
      </c>
      <c r="W102" s="225">
        <v>0</v>
      </c>
      <c r="X102" s="2514">
        <v>0</v>
      </c>
      <c r="Y102" s="1194">
        <v>0</v>
      </c>
      <c r="Z102" s="1768">
        <v>0</v>
      </c>
      <c r="AA102" s="225">
        <v>0</v>
      </c>
      <c r="AB102" s="2514">
        <v>0</v>
      </c>
      <c r="AC102" s="1194">
        <v>0</v>
      </c>
      <c r="AD102" s="1768">
        <v>0</v>
      </c>
      <c r="AE102" s="225">
        <v>0</v>
      </c>
      <c r="AF102" s="2514">
        <v>0</v>
      </c>
      <c r="AG102" s="1194">
        <v>0</v>
      </c>
      <c r="AH102" s="1768">
        <v>0</v>
      </c>
      <c r="AI102" s="225">
        <v>0</v>
      </c>
      <c r="AJ102" s="2076">
        <v>0</v>
      </c>
      <c r="AK102" s="225">
        <v>0</v>
      </c>
      <c r="AL102" s="2515">
        <v>0</v>
      </c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 x14ac:dyDescent="0.2">
      <c r="A103" s="5082" t="s">
        <v>2621</v>
      </c>
      <c r="B103" s="5093"/>
      <c r="C103" s="2501">
        <f t="shared" si="17"/>
        <v>0</v>
      </c>
      <c r="D103" s="2502">
        <f>SUM(J103+L103+N103+P103+R103+T103+V103+X103+Z103+AB103+AD103+AF103+AH103+AJ103)</f>
        <v>0</v>
      </c>
      <c r="E103" s="2496">
        <f t="shared" si="18"/>
        <v>0</v>
      </c>
      <c r="F103" s="2403"/>
      <c r="G103" s="1147"/>
      <c r="H103" s="2403"/>
      <c r="I103" s="1147"/>
      <c r="J103" s="1768">
        <v>0</v>
      </c>
      <c r="K103" s="225">
        <v>0</v>
      </c>
      <c r="L103" s="2514">
        <v>0</v>
      </c>
      <c r="M103" s="1194">
        <v>0</v>
      </c>
      <c r="N103" s="1768">
        <v>0</v>
      </c>
      <c r="O103" s="225">
        <v>0</v>
      </c>
      <c r="P103" s="2514">
        <v>0</v>
      </c>
      <c r="Q103" s="1194">
        <v>0</v>
      </c>
      <c r="R103" s="1768">
        <v>0</v>
      </c>
      <c r="S103" s="225">
        <v>0</v>
      </c>
      <c r="T103" s="2514">
        <v>0</v>
      </c>
      <c r="U103" s="1194">
        <v>0</v>
      </c>
      <c r="V103" s="1768">
        <v>0</v>
      </c>
      <c r="W103" s="225">
        <v>0</v>
      </c>
      <c r="X103" s="2514">
        <v>0</v>
      </c>
      <c r="Y103" s="1194">
        <v>0</v>
      </c>
      <c r="Z103" s="1768">
        <v>0</v>
      </c>
      <c r="AA103" s="225">
        <v>0</v>
      </c>
      <c r="AB103" s="2514">
        <v>0</v>
      </c>
      <c r="AC103" s="1194">
        <v>0</v>
      </c>
      <c r="AD103" s="1768">
        <v>0</v>
      </c>
      <c r="AE103" s="225">
        <v>0</v>
      </c>
      <c r="AF103" s="2514">
        <v>0</v>
      </c>
      <c r="AG103" s="1194">
        <v>0</v>
      </c>
      <c r="AH103" s="1768">
        <v>0</v>
      </c>
      <c r="AI103" s="225">
        <v>0</v>
      </c>
      <c r="AJ103" s="2076">
        <v>0</v>
      </c>
      <c r="AK103" s="225">
        <v>0</v>
      </c>
      <c r="AL103" s="2515">
        <v>0</v>
      </c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 x14ac:dyDescent="0.2">
      <c r="A104" s="5082" t="s">
        <v>2622</v>
      </c>
      <c r="B104" s="5093"/>
      <c r="C104" s="2501">
        <f t="shared" si="17"/>
        <v>0</v>
      </c>
      <c r="D104" s="2502">
        <f t="shared" si="18"/>
        <v>0</v>
      </c>
      <c r="E104" s="2496">
        <f t="shared" si="18"/>
        <v>0</v>
      </c>
      <c r="F104" s="2380"/>
      <c r="G104" s="2386"/>
      <c r="H104" s="2380"/>
      <c r="I104" s="2386"/>
      <c r="J104" s="2371">
        <v>0</v>
      </c>
      <c r="K104" s="2373">
        <v>0</v>
      </c>
      <c r="L104" s="2374">
        <v>0</v>
      </c>
      <c r="M104" s="2375">
        <v>0</v>
      </c>
      <c r="N104" s="2371">
        <v>0</v>
      </c>
      <c r="O104" s="2373">
        <v>0</v>
      </c>
      <c r="P104" s="2374">
        <v>0</v>
      </c>
      <c r="Q104" s="2375">
        <v>0</v>
      </c>
      <c r="R104" s="2371">
        <v>0</v>
      </c>
      <c r="S104" s="2373">
        <v>0</v>
      </c>
      <c r="T104" s="2374">
        <v>0</v>
      </c>
      <c r="U104" s="2375">
        <v>0</v>
      </c>
      <c r="V104" s="2371">
        <v>0</v>
      </c>
      <c r="W104" s="2373">
        <v>0</v>
      </c>
      <c r="X104" s="2374">
        <v>0</v>
      </c>
      <c r="Y104" s="2375">
        <v>0</v>
      </c>
      <c r="Z104" s="2371">
        <v>0</v>
      </c>
      <c r="AA104" s="2373">
        <v>0</v>
      </c>
      <c r="AB104" s="2374">
        <v>0</v>
      </c>
      <c r="AC104" s="2375">
        <v>0</v>
      </c>
      <c r="AD104" s="2371">
        <v>0</v>
      </c>
      <c r="AE104" s="2373">
        <v>0</v>
      </c>
      <c r="AF104" s="2374">
        <v>0</v>
      </c>
      <c r="AG104" s="2375">
        <v>0</v>
      </c>
      <c r="AH104" s="2371">
        <v>0</v>
      </c>
      <c r="AI104" s="2373">
        <v>0</v>
      </c>
      <c r="AJ104" s="2376">
        <v>0</v>
      </c>
      <c r="AK104" s="2373">
        <v>0</v>
      </c>
      <c r="AL104" s="2516">
        <v>0</v>
      </c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 x14ac:dyDescent="0.2">
      <c r="A105" s="5082" t="s">
        <v>2623</v>
      </c>
      <c r="B105" s="5093"/>
      <c r="C105" s="2501">
        <f t="shared" si="17"/>
        <v>0</v>
      </c>
      <c r="D105" s="2502">
        <f t="shared" si="18"/>
        <v>0</v>
      </c>
      <c r="E105" s="2496">
        <f t="shared" si="18"/>
        <v>0</v>
      </c>
      <c r="F105" s="2380"/>
      <c r="G105" s="2386"/>
      <c r="H105" s="2380"/>
      <c r="I105" s="2386"/>
      <c r="J105" s="2371">
        <v>0</v>
      </c>
      <c r="K105" s="2373">
        <v>0</v>
      </c>
      <c r="L105" s="2374">
        <v>0</v>
      </c>
      <c r="M105" s="2375">
        <v>0</v>
      </c>
      <c r="N105" s="2371">
        <v>0</v>
      </c>
      <c r="O105" s="2373">
        <v>0</v>
      </c>
      <c r="P105" s="2374">
        <v>0</v>
      </c>
      <c r="Q105" s="2375">
        <v>0</v>
      </c>
      <c r="R105" s="2371">
        <v>0</v>
      </c>
      <c r="S105" s="2373">
        <v>0</v>
      </c>
      <c r="T105" s="2374">
        <v>0</v>
      </c>
      <c r="U105" s="2375">
        <v>0</v>
      </c>
      <c r="V105" s="2371">
        <v>0</v>
      </c>
      <c r="W105" s="2373">
        <v>0</v>
      </c>
      <c r="X105" s="2374">
        <v>0</v>
      </c>
      <c r="Y105" s="2375">
        <v>0</v>
      </c>
      <c r="Z105" s="2371">
        <v>0</v>
      </c>
      <c r="AA105" s="2373">
        <v>0</v>
      </c>
      <c r="AB105" s="2374">
        <v>0</v>
      </c>
      <c r="AC105" s="2375">
        <v>0</v>
      </c>
      <c r="AD105" s="2371">
        <v>0</v>
      </c>
      <c r="AE105" s="2373">
        <v>0</v>
      </c>
      <c r="AF105" s="2374">
        <v>0</v>
      </c>
      <c r="AG105" s="2375">
        <v>0</v>
      </c>
      <c r="AH105" s="2371">
        <v>0</v>
      </c>
      <c r="AI105" s="2373">
        <v>0</v>
      </c>
      <c r="AJ105" s="2376">
        <v>0</v>
      </c>
      <c r="AK105" s="2373">
        <v>0</v>
      </c>
      <c r="AL105" s="2516">
        <v>0</v>
      </c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 x14ac:dyDescent="0.2">
      <c r="A106" s="5082" t="s">
        <v>2624</v>
      </c>
      <c r="B106" s="5093"/>
      <c r="C106" s="2501">
        <f t="shared" si="17"/>
        <v>0</v>
      </c>
      <c r="D106" s="2502">
        <f t="shared" si="18"/>
        <v>0</v>
      </c>
      <c r="E106" s="2496">
        <f t="shared" si="18"/>
        <v>0</v>
      </c>
      <c r="F106" s="2380"/>
      <c r="G106" s="2386"/>
      <c r="H106" s="2380"/>
      <c r="I106" s="2386"/>
      <c r="J106" s="2371">
        <v>0</v>
      </c>
      <c r="K106" s="2373">
        <v>0</v>
      </c>
      <c r="L106" s="2374">
        <v>0</v>
      </c>
      <c r="M106" s="2375">
        <v>0</v>
      </c>
      <c r="N106" s="2371">
        <v>0</v>
      </c>
      <c r="O106" s="2373">
        <v>0</v>
      </c>
      <c r="P106" s="2374">
        <v>0</v>
      </c>
      <c r="Q106" s="2375">
        <v>0</v>
      </c>
      <c r="R106" s="2371">
        <v>0</v>
      </c>
      <c r="S106" s="2373">
        <v>0</v>
      </c>
      <c r="T106" s="2374">
        <v>0</v>
      </c>
      <c r="U106" s="2375">
        <v>0</v>
      </c>
      <c r="V106" s="2371">
        <v>0</v>
      </c>
      <c r="W106" s="2373">
        <v>0</v>
      </c>
      <c r="X106" s="2374">
        <v>0</v>
      </c>
      <c r="Y106" s="2375">
        <v>0</v>
      </c>
      <c r="Z106" s="2371">
        <v>0</v>
      </c>
      <c r="AA106" s="2373">
        <v>0</v>
      </c>
      <c r="AB106" s="2374">
        <v>0</v>
      </c>
      <c r="AC106" s="2375">
        <v>0</v>
      </c>
      <c r="AD106" s="2371">
        <v>0</v>
      </c>
      <c r="AE106" s="2373">
        <v>0</v>
      </c>
      <c r="AF106" s="2374">
        <v>0</v>
      </c>
      <c r="AG106" s="2375">
        <v>0</v>
      </c>
      <c r="AH106" s="2371">
        <v>0</v>
      </c>
      <c r="AI106" s="2373">
        <v>0</v>
      </c>
      <c r="AJ106" s="2376">
        <v>0</v>
      </c>
      <c r="AK106" s="2373">
        <v>0</v>
      </c>
      <c r="AL106" s="2516">
        <v>0</v>
      </c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 x14ac:dyDescent="0.2">
      <c r="A107" s="4686" t="s">
        <v>2625</v>
      </c>
      <c r="B107" s="4687"/>
      <c r="C107" s="1135">
        <f t="shared" si="17"/>
        <v>8</v>
      </c>
      <c r="D107" s="1271">
        <f>SUM(F107+H107+J107+L107+N107+P107+R107+T107+V107+X107+Z107+AB107+AD107+AF107+AH107+AJ107)</f>
        <v>5</v>
      </c>
      <c r="E107" s="177">
        <f>SUM(G107+I107+K107+M107+O107+Q107+S107+U107+W107+Y107+AA107+AC107+AE107+AG107+AI107+AK107)</f>
        <v>3</v>
      </c>
      <c r="F107" s="1191">
        <v>0</v>
      </c>
      <c r="G107" s="1188">
        <v>0</v>
      </c>
      <c r="H107" s="1191">
        <v>0</v>
      </c>
      <c r="I107" s="1188">
        <v>0</v>
      </c>
      <c r="J107" s="1191">
        <v>0</v>
      </c>
      <c r="K107" s="1189">
        <v>0</v>
      </c>
      <c r="L107" s="1190">
        <v>1</v>
      </c>
      <c r="M107" s="1192">
        <v>0</v>
      </c>
      <c r="N107" s="1191">
        <v>0</v>
      </c>
      <c r="O107" s="1189">
        <v>0</v>
      </c>
      <c r="P107" s="1190">
        <v>0</v>
      </c>
      <c r="Q107" s="1192">
        <v>0</v>
      </c>
      <c r="R107" s="1191">
        <v>0</v>
      </c>
      <c r="S107" s="1189">
        <v>0</v>
      </c>
      <c r="T107" s="1190">
        <v>0</v>
      </c>
      <c r="U107" s="1192">
        <v>0</v>
      </c>
      <c r="V107" s="1191">
        <v>0</v>
      </c>
      <c r="W107" s="1189">
        <v>0</v>
      </c>
      <c r="X107" s="1190">
        <v>0</v>
      </c>
      <c r="Y107" s="1192">
        <v>0</v>
      </c>
      <c r="Z107" s="1191">
        <v>0</v>
      </c>
      <c r="AA107" s="1189">
        <v>0</v>
      </c>
      <c r="AB107" s="1190">
        <v>0</v>
      </c>
      <c r="AC107" s="1192">
        <v>1</v>
      </c>
      <c r="AD107" s="1191">
        <v>0</v>
      </c>
      <c r="AE107" s="1189">
        <v>0</v>
      </c>
      <c r="AF107" s="1190">
        <v>0</v>
      </c>
      <c r="AG107" s="1192">
        <v>0</v>
      </c>
      <c r="AH107" s="1191">
        <v>2</v>
      </c>
      <c r="AI107" s="1189">
        <v>2</v>
      </c>
      <c r="AJ107" s="2390">
        <v>2</v>
      </c>
      <c r="AK107" s="1189">
        <v>0</v>
      </c>
      <c r="AL107" s="2517">
        <v>0</v>
      </c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87" t="s">
        <v>2627</v>
      </c>
      <c r="B109" s="4188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 x14ac:dyDescent="0.2">
      <c r="A110" s="5146" t="s">
        <v>2628</v>
      </c>
      <c r="B110" s="5147"/>
      <c r="C110" s="2518">
        <f>SUM(D110+E110)</f>
        <v>4</v>
      </c>
      <c r="D110" s="1768">
        <v>0</v>
      </c>
      <c r="E110" s="224">
        <v>4</v>
      </c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 x14ac:dyDescent="0.2">
      <c r="A111" s="4811" t="s">
        <v>2629</v>
      </c>
      <c r="B111" s="4813"/>
      <c r="C111" s="2508">
        <f>SUM(D111+E111)</f>
        <v>0</v>
      </c>
      <c r="D111" s="1768">
        <v>0</v>
      </c>
      <c r="E111" s="224">
        <v>0</v>
      </c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 x14ac:dyDescent="0.2">
      <c r="A112" s="4550" t="s">
        <v>2630</v>
      </c>
      <c r="B112" s="4305"/>
      <c r="C112" s="2520">
        <f>SUM(D112+E112)</f>
        <v>0</v>
      </c>
      <c r="D112" s="2521">
        <v>0</v>
      </c>
      <c r="E112" s="2522">
        <v>0</v>
      </c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87" t="s">
        <v>2632</v>
      </c>
      <c r="B114" s="4183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 x14ac:dyDescent="0.2">
      <c r="A115" s="5146" t="s">
        <v>2628</v>
      </c>
      <c r="B115" s="5147"/>
      <c r="C115" s="2523">
        <f>SUM(D115+E115)</f>
        <v>0</v>
      </c>
      <c r="D115" s="2123">
        <v>0</v>
      </c>
      <c r="E115" s="2364">
        <v>0</v>
      </c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 x14ac:dyDescent="0.2">
      <c r="A116" s="4811" t="s">
        <v>2633</v>
      </c>
      <c r="B116" s="4813"/>
      <c r="C116" s="2508">
        <f>SUM(D116+E116)</f>
        <v>0</v>
      </c>
      <c r="D116" s="2371">
        <v>0</v>
      </c>
      <c r="E116" s="2372">
        <v>0</v>
      </c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 x14ac:dyDescent="0.2">
      <c r="A117" s="4811" t="s">
        <v>1610</v>
      </c>
      <c r="B117" s="4813"/>
      <c r="C117" s="2508">
        <f>SUM(D117+E117)</f>
        <v>0</v>
      </c>
      <c r="D117" s="2524">
        <v>0</v>
      </c>
      <c r="E117" s="226">
        <v>0</v>
      </c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 x14ac:dyDescent="0.2">
      <c r="A118" s="5148" t="s">
        <v>2630</v>
      </c>
      <c r="B118" s="5149"/>
      <c r="C118" s="2508">
        <f>SUM(D118+E118)</f>
        <v>0</v>
      </c>
      <c r="D118" s="2524">
        <v>0</v>
      </c>
      <c r="E118" s="226">
        <v>0</v>
      </c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 x14ac:dyDescent="0.2">
      <c r="A119" s="4313" t="s">
        <v>2634</v>
      </c>
      <c r="B119" s="4314"/>
      <c r="C119" s="2525">
        <f>SUM(D119+E119)</f>
        <v>0</v>
      </c>
      <c r="D119" s="1191">
        <v>0</v>
      </c>
      <c r="E119" s="1188">
        <v>0</v>
      </c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 x14ac:dyDescent="0.2">
      <c r="A121" s="5069" t="s">
        <v>2570</v>
      </c>
      <c r="B121" s="5070"/>
      <c r="C121" s="4714" t="s">
        <v>27</v>
      </c>
      <c r="D121" s="4714"/>
      <c r="E121" s="5070"/>
      <c r="F121" s="4850" t="s">
        <v>2</v>
      </c>
      <c r="G121" s="5100"/>
      <c r="H121" s="5100"/>
      <c r="I121" s="5100"/>
      <c r="J121" s="5100"/>
      <c r="K121" s="5100"/>
      <c r="L121" s="5100"/>
      <c r="M121" s="5100"/>
      <c r="N121" s="5100"/>
      <c r="O121" s="5100"/>
      <c r="P121" s="5100"/>
      <c r="Q121" s="5100"/>
      <c r="R121" s="5100"/>
      <c r="S121" s="5100"/>
      <c r="T121" s="5100"/>
      <c r="U121" s="5100"/>
      <c r="V121" s="5100"/>
      <c r="W121" s="5100"/>
      <c r="X121" s="5100"/>
      <c r="Y121" s="5100"/>
      <c r="Z121" s="5100"/>
      <c r="AA121" s="5100"/>
      <c r="AB121" s="5100"/>
      <c r="AC121" s="5100"/>
      <c r="AD121" s="5100"/>
      <c r="AE121" s="5100"/>
      <c r="AF121" s="5100"/>
      <c r="AG121" s="5100"/>
      <c r="AH121" s="5100"/>
      <c r="AI121" s="5100"/>
      <c r="AJ121" s="5100"/>
      <c r="AK121" s="5101"/>
      <c r="AL121" s="4728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 x14ac:dyDescent="0.2">
      <c r="A122" s="5071"/>
      <c r="B122" s="5073"/>
      <c r="C122" s="5075"/>
      <c r="D122" s="5075"/>
      <c r="E122" s="5076"/>
      <c r="F122" s="4187" t="s">
        <v>2572</v>
      </c>
      <c r="G122" s="4188"/>
      <c r="H122" s="4187" t="s">
        <v>2573</v>
      </c>
      <c r="I122" s="4188"/>
      <c r="J122" s="4183" t="s">
        <v>2574</v>
      </c>
      <c r="K122" s="4183"/>
      <c r="L122" s="4187" t="s">
        <v>2575</v>
      </c>
      <c r="M122" s="4188"/>
      <c r="N122" s="4506" t="s">
        <v>2576</v>
      </c>
      <c r="O122" s="4506"/>
      <c r="P122" s="4782" t="s">
        <v>2577</v>
      </c>
      <c r="Q122" s="4753"/>
      <c r="R122" s="4506" t="s">
        <v>2578</v>
      </c>
      <c r="S122" s="4506"/>
      <c r="T122" s="4782" t="s">
        <v>139</v>
      </c>
      <c r="U122" s="4753"/>
      <c r="V122" s="4506" t="s">
        <v>140</v>
      </c>
      <c r="W122" s="4506"/>
      <c r="X122" s="4782" t="s">
        <v>141</v>
      </c>
      <c r="Y122" s="4753"/>
      <c r="Z122" s="4506" t="s">
        <v>142</v>
      </c>
      <c r="AA122" s="4506"/>
      <c r="AB122" s="4782" t="s">
        <v>143</v>
      </c>
      <c r="AC122" s="4753"/>
      <c r="AD122" s="4506" t="s">
        <v>144</v>
      </c>
      <c r="AE122" s="4506"/>
      <c r="AF122" s="4782" t="s">
        <v>145</v>
      </c>
      <c r="AG122" s="4753"/>
      <c r="AH122" s="4506" t="s">
        <v>146</v>
      </c>
      <c r="AI122" s="4506"/>
      <c r="AJ122" s="4189" t="s">
        <v>2579</v>
      </c>
      <c r="AK122" s="4819"/>
      <c r="AL122" s="4135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 x14ac:dyDescent="0.2">
      <c r="A123" s="5074"/>
      <c r="B123" s="5076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36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 x14ac:dyDescent="0.2">
      <c r="A124" s="2528" t="s">
        <v>2636</v>
      </c>
      <c r="B124" s="2529"/>
      <c r="C124" s="2530">
        <f t="shared" ref="C124:C129" si="19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>
        <v>0</v>
      </c>
      <c r="G124" s="2364">
        <v>0</v>
      </c>
      <c r="H124" s="2123">
        <v>0</v>
      </c>
      <c r="I124" s="2124">
        <v>0</v>
      </c>
      <c r="J124" s="2365">
        <v>0</v>
      </c>
      <c r="K124" s="2366">
        <v>0</v>
      </c>
      <c r="L124" s="2123">
        <v>0</v>
      </c>
      <c r="M124" s="2124">
        <v>0</v>
      </c>
      <c r="N124" s="2365">
        <v>0</v>
      </c>
      <c r="O124" s="2366">
        <v>0</v>
      </c>
      <c r="P124" s="2123">
        <v>0</v>
      </c>
      <c r="Q124" s="2124">
        <v>0</v>
      </c>
      <c r="R124" s="2365">
        <v>0</v>
      </c>
      <c r="S124" s="2366">
        <v>0</v>
      </c>
      <c r="T124" s="2123">
        <v>0</v>
      </c>
      <c r="U124" s="2124">
        <v>0</v>
      </c>
      <c r="V124" s="2365">
        <v>0</v>
      </c>
      <c r="W124" s="2366">
        <v>0</v>
      </c>
      <c r="X124" s="2123">
        <v>0</v>
      </c>
      <c r="Y124" s="2124">
        <v>0</v>
      </c>
      <c r="Z124" s="2365">
        <v>0</v>
      </c>
      <c r="AA124" s="2366">
        <v>0</v>
      </c>
      <c r="AB124" s="2123">
        <v>0</v>
      </c>
      <c r="AC124" s="2124">
        <v>0</v>
      </c>
      <c r="AD124" s="2365">
        <v>0</v>
      </c>
      <c r="AE124" s="2366">
        <v>0</v>
      </c>
      <c r="AF124" s="2121">
        <v>0</v>
      </c>
      <c r="AG124" s="2124">
        <v>0</v>
      </c>
      <c r="AH124" s="2365">
        <v>0</v>
      </c>
      <c r="AI124" s="2366">
        <v>0</v>
      </c>
      <c r="AJ124" s="2121">
        <v>0</v>
      </c>
      <c r="AK124" s="2367">
        <v>0</v>
      </c>
      <c r="AL124" s="2364">
        <v>0</v>
      </c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 x14ac:dyDescent="0.2">
      <c r="A125" s="2533" t="s">
        <v>2637</v>
      </c>
      <c r="B125" s="2534"/>
      <c r="C125" s="2535">
        <f t="shared" si="19"/>
        <v>0</v>
      </c>
      <c r="D125" s="2536">
        <f>SUM(F125+H125)</f>
        <v>0</v>
      </c>
      <c r="E125" s="2532">
        <f>SUM(G125+I125)</f>
        <v>0</v>
      </c>
      <c r="F125" s="2371">
        <v>0</v>
      </c>
      <c r="G125" s="2372">
        <v>0</v>
      </c>
      <c r="H125" s="2371">
        <v>0</v>
      </c>
      <c r="I125" s="2373">
        <v>0</v>
      </c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>
        <v>0</v>
      </c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 x14ac:dyDescent="0.2">
      <c r="A126" s="2533" t="s">
        <v>2638</v>
      </c>
      <c r="B126" s="2534"/>
      <c r="C126" s="2535">
        <f t="shared" si="19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>
        <v>0</v>
      </c>
      <c r="I126" s="2373">
        <v>0</v>
      </c>
      <c r="J126" s="2374">
        <v>0</v>
      </c>
      <c r="K126" s="2375">
        <v>0</v>
      </c>
      <c r="L126" s="2371">
        <v>0</v>
      </c>
      <c r="M126" s="2373">
        <v>0</v>
      </c>
      <c r="N126" s="2374">
        <v>0</v>
      </c>
      <c r="O126" s="2375">
        <v>0</v>
      </c>
      <c r="P126" s="2371">
        <v>0</v>
      </c>
      <c r="Q126" s="2373">
        <v>0</v>
      </c>
      <c r="R126" s="2374">
        <v>0</v>
      </c>
      <c r="S126" s="2375">
        <v>0</v>
      </c>
      <c r="T126" s="2371">
        <v>0</v>
      </c>
      <c r="U126" s="2373">
        <v>0</v>
      </c>
      <c r="V126" s="2374">
        <v>0</v>
      </c>
      <c r="W126" s="2375">
        <v>0</v>
      </c>
      <c r="X126" s="2371">
        <v>0</v>
      </c>
      <c r="Y126" s="2373">
        <v>0</v>
      </c>
      <c r="Z126" s="2374">
        <v>0</v>
      </c>
      <c r="AA126" s="2375">
        <v>0</v>
      </c>
      <c r="AB126" s="2371">
        <v>0</v>
      </c>
      <c r="AC126" s="2373">
        <v>0</v>
      </c>
      <c r="AD126" s="2374">
        <v>0</v>
      </c>
      <c r="AE126" s="2375">
        <v>0</v>
      </c>
      <c r="AF126" s="2433">
        <v>0</v>
      </c>
      <c r="AG126" s="2373">
        <v>0</v>
      </c>
      <c r="AH126" s="2374">
        <v>0</v>
      </c>
      <c r="AI126" s="2375">
        <v>0</v>
      </c>
      <c r="AJ126" s="2433">
        <v>0</v>
      </c>
      <c r="AK126" s="2377">
        <v>0</v>
      </c>
      <c r="AL126" s="2372">
        <v>0</v>
      </c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 x14ac:dyDescent="0.2">
      <c r="A127" s="2533" t="s">
        <v>62</v>
      </c>
      <c r="B127" s="2534"/>
      <c r="C127" s="2535">
        <f t="shared" si="19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>
        <v>0</v>
      </c>
      <c r="G127" s="2372">
        <v>0</v>
      </c>
      <c r="H127" s="2371">
        <v>0</v>
      </c>
      <c r="I127" s="2373">
        <v>0</v>
      </c>
      <c r="J127" s="2374">
        <v>0</v>
      </c>
      <c r="K127" s="2375">
        <v>0</v>
      </c>
      <c r="L127" s="2371">
        <v>0</v>
      </c>
      <c r="M127" s="2373">
        <v>0</v>
      </c>
      <c r="N127" s="2374">
        <v>0</v>
      </c>
      <c r="O127" s="2375">
        <v>0</v>
      </c>
      <c r="P127" s="2371">
        <v>0</v>
      </c>
      <c r="Q127" s="2373">
        <v>0</v>
      </c>
      <c r="R127" s="2374">
        <v>0</v>
      </c>
      <c r="S127" s="2375">
        <v>0</v>
      </c>
      <c r="T127" s="2371">
        <v>0</v>
      </c>
      <c r="U127" s="2373">
        <v>0</v>
      </c>
      <c r="V127" s="2374">
        <v>0</v>
      </c>
      <c r="W127" s="2375">
        <v>0</v>
      </c>
      <c r="X127" s="2371">
        <v>0</v>
      </c>
      <c r="Y127" s="2373">
        <v>0</v>
      </c>
      <c r="Z127" s="2374">
        <v>0</v>
      </c>
      <c r="AA127" s="2375">
        <v>0</v>
      </c>
      <c r="AB127" s="2371">
        <v>0</v>
      </c>
      <c r="AC127" s="2373">
        <v>0</v>
      </c>
      <c r="AD127" s="2374">
        <v>0</v>
      </c>
      <c r="AE127" s="2375">
        <v>0</v>
      </c>
      <c r="AF127" s="2433">
        <v>0</v>
      </c>
      <c r="AG127" s="2373">
        <v>0</v>
      </c>
      <c r="AH127" s="2374">
        <v>0</v>
      </c>
      <c r="AI127" s="2375">
        <v>0</v>
      </c>
      <c r="AJ127" s="2433">
        <v>0</v>
      </c>
      <c r="AK127" s="2377">
        <v>0</v>
      </c>
      <c r="AL127" s="2372">
        <v>0</v>
      </c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 x14ac:dyDescent="0.2">
      <c r="A128" s="2533" t="s">
        <v>2639</v>
      </c>
      <c r="B128" s="2534"/>
      <c r="C128" s="2535">
        <f t="shared" si="19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>
        <v>0</v>
      </c>
      <c r="U128" s="2373">
        <v>0</v>
      </c>
      <c r="V128" s="2374">
        <v>0</v>
      </c>
      <c r="W128" s="2375">
        <v>0</v>
      </c>
      <c r="X128" s="2371">
        <v>0</v>
      </c>
      <c r="Y128" s="2373">
        <v>0</v>
      </c>
      <c r="Z128" s="2374">
        <v>0</v>
      </c>
      <c r="AA128" s="2375">
        <v>0</v>
      </c>
      <c r="AB128" s="2371">
        <v>0</v>
      </c>
      <c r="AC128" s="2373">
        <v>0</v>
      </c>
      <c r="AD128" s="2374">
        <v>0</v>
      </c>
      <c r="AE128" s="2375">
        <v>0</v>
      </c>
      <c r="AF128" s="2433">
        <v>0</v>
      </c>
      <c r="AG128" s="2373">
        <v>0</v>
      </c>
      <c r="AH128" s="2374">
        <v>0</v>
      </c>
      <c r="AI128" s="2375">
        <v>0</v>
      </c>
      <c r="AJ128" s="2433">
        <v>0</v>
      </c>
      <c r="AK128" s="2377">
        <v>0</v>
      </c>
      <c r="AL128" s="2372">
        <v>0</v>
      </c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 x14ac:dyDescent="0.2">
      <c r="A129" s="2538" t="s">
        <v>65</v>
      </c>
      <c r="B129" s="2539"/>
      <c r="C129" s="2535">
        <f t="shared" si="19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>
        <v>0</v>
      </c>
      <c r="G129" s="1188">
        <v>0</v>
      </c>
      <c r="H129" s="1191">
        <v>0</v>
      </c>
      <c r="I129" s="1189">
        <v>0</v>
      </c>
      <c r="J129" s="1190">
        <v>0</v>
      </c>
      <c r="K129" s="1192">
        <v>0</v>
      </c>
      <c r="L129" s="1191">
        <v>0</v>
      </c>
      <c r="M129" s="1189">
        <v>0</v>
      </c>
      <c r="N129" s="1190">
        <v>0</v>
      </c>
      <c r="O129" s="1192">
        <v>0</v>
      </c>
      <c r="P129" s="1191">
        <v>0</v>
      </c>
      <c r="Q129" s="1189">
        <v>0</v>
      </c>
      <c r="R129" s="1190">
        <v>0</v>
      </c>
      <c r="S129" s="1192">
        <v>0</v>
      </c>
      <c r="T129" s="1191">
        <v>0</v>
      </c>
      <c r="U129" s="1189">
        <v>0</v>
      </c>
      <c r="V129" s="1190">
        <v>0</v>
      </c>
      <c r="W129" s="1192">
        <v>0</v>
      </c>
      <c r="X129" s="1191">
        <v>0</v>
      </c>
      <c r="Y129" s="1189">
        <v>0</v>
      </c>
      <c r="Z129" s="1190">
        <v>0</v>
      </c>
      <c r="AA129" s="1192">
        <v>0</v>
      </c>
      <c r="AB129" s="1191">
        <v>0</v>
      </c>
      <c r="AC129" s="1189">
        <v>0</v>
      </c>
      <c r="AD129" s="1190">
        <v>0</v>
      </c>
      <c r="AE129" s="1192">
        <v>0</v>
      </c>
      <c r="AF129" s="2122">
        <v>0</v>
      </c>
      <c r="AG129" s="1189">
        <v>0</v>
      </c>
      <c r="AH129" s="1190">
        <v>0</v>
      </c>
      <c r="AI129" s="1192">
        <v>0</v>
      </c>
      <c r="AJ129" s="2122">
        <v>0</v>
      </c>
      <c r="AK129" s="2070">
        <v>0</v>
      </c>
      <c r="AL129" s="1188">
        <v>0</v>
      </c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 x14ac:dyDescent="0.2">
      <c r="A130" s="4850" t="s">
        <v>27</v>
      </c>
      <c r="B130" s="4851"/>
      <c r="C130" s="2540">
        <f t="shared" ref="C130:AK130" si="20">SUM(C124:C129)</f>
        <v>0</v>
      </c>
      <c r="D130" s="2541">
        <f t="shared" si="20"/>
        <v>0</v>
      </c>
      <c r="E130" s="2542">
        <f t="shared" si="20"/>
        <v>0</v>
      </c>
      <c r="F130" s="2540">
        <f>SUM(F124:F129)</f>
        <v>0</v>
      </c>
      <c r="G130" s="2542">
        <f t="shared" si="20"/>
        <v>0</v>
      </c>
      <c r="H130" s="2540">
        <f>SUM(H124:H129)</f>
        <v>0</v>
      </c>
      <c r="I130" s="2542">
        <f t="shared" si="20"/>
        <v>0</v>
      </c>
      <c r="J130" s="2543">
        <f t="shared" si="20"/>
        <v>0</v>
      </c>
      <c r="K130" s="2544">
        <f t="shared" si="20"/>
        <v>0</v>
      </c>
      <c r="L130" s="2540">
        <f t="shared" si="20"/>
        <v>0</v>
      </c>
      <c r="M130" s="2545">
        <f t="shared" si="20"/>
        <v>0</v>
      </c>
      <c r="N130" s="2543">
        <f t="shared" si="20"/>
        <v>0</v>
      </c>
      <c r="O130" s="2545">
        <f t="shared" si="20"/>
        <v>0</v>
      </c>
      <c r="P130" s="2543">
        <f t="shared" si="20"/>
        <v>0</v>
      </c>
      <c r="Q130" s="2545">
        <f t="shared" si="20"/>
        <v>0</v>
      </c>
      <c r="R130" s="2543">
        <f t="shared" si="20"/>
        <v>0</v>
      </c>
      <c r="S130" s="2544">
        <f t="shared" si="20"/>
        <v>0</v>
      </c>
      <c r="T130" s="2540">
        <f t="shared" si="20"/>
        <v>0</v>
      </c>
      <c r="U130" s="2545">
        <f t="shared" si="20"/>
        <v>0</v>
      </c>
      <c r="V130" s="2543">
        <f t="shared" si="20"/>
        <v>0</v>
      </c>
      <c r="W130" s="2544">
        <f t="shared" si="20"/>
        <v>0</v>
      </c>
      <c r="X130" s="2540">
        <f t="shared" si="20"/>
        <v>0</v>
      </c>
      <c r="Y130" s="2545">
        <f t="shared" si="20"/>
        <v>0</v>
      </c>
      <c r="Z130" s="2543">
        <f t="shared" si="20"/>
        <v>0</v>
      </c>
      <c r="AA130" s="2544">
        <f t="shared" si="20"/>
        <v>0</v>
      </c>
      <c r="AB130" s="2540">
        <f t="shared" si="20"/>
        <v>0</v>
      </c>
      <c r="AC130" s="2545">
        <f t="shared" si="20"/>
        <v>0</v>
      </c>
      <c r="AD130" s="2543">
        <f t="shared" si="20"/>
        <v>0</v>
      </c>
      <c r="AE130" s="2544">
        <f t="shared" si="20"/>
        <v>0</v>
      </c>
      <c r="AF130" s="2540">
        <f t="shared" si="20"/>
        <v>0</v>
      </c>
      <c r="AG130" s="2545">
        <f t="shared" si="20"/>
        <v>0</v>
      </c>
      <c r="AH130" s="2543">
        <f t="shared" si="20"/>
        <v>0</v>
      </c>
      <c r="AI130" s="2544">
        <f t="shared" si="20"/>
        <v>0</v>
      </c>
      <c r="AJ130" s="2546">
        <f t="shared" si="20"/>
        <v>0</v>
      </c>
      <c r="AK130" s="2547">
        <f t="shared" si="20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59" t="s">
        <v>147</v>
      </c>
      <c r="B133" s="5160"/>
      <c r="C133" s="5161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 x14ac:dyDescent="0.2">
      <c r="A134" s="5150" t="s">
        <v>2642</v>
      </c>
      <c r="B134" s="5151"/>
      <c r="C134" s="5152"/>
      <c r="D134" s="180">
        <f t="shared" ref="D134:D139" si="21">SUM(E134+F134)</f>
        <v>2</v>
      </c>
      <c r="E134" s="1576">
        <v>0</v>
      </c>
      <c r="F134" s="2206">
        <v>2</v>
      </c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 x14ac:dyDescent="0.2">
      <c r="A135" s="4811" t="s">
        <v>154</v>
      </c>
      <c r="B135" s="4812"/>
      <c r="C135" s="4813"/>
      <c r="D135" s="2548">
        <f t="shared" si="21"/>
        <v>12</v>
      </c>
      <c r="E135" s="2229">
        <v>0</v>
      </c>
      <c r="F135" s="193">
        <v>12</v>
      </c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 x14ac:dyDescent="0.2">
      <c r="A136" s="5153" t="s">
        <v>2643</v>
      </c>
      <c r="B136" s="5154"/>
      <c r="C136" s="5155"/>
      <c r="D136" s="2548">
        <f t="shared" si="21"/>
        <v>106</v>
      </c>
      <c r="E136" s="2229">
        <v>3</v>
      </c>
      <c r="F136" s="193">
        <v>103</v>
      </c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 x14ac:dyDescent="0.2">
      <c r="A137" s="4811" t="s">
        <v>2644</v>
      </c>
      <c r="B137" s="4812"/>
      <c r="C137" s="4813"/>
      <c r="D137" s="2548">
        <f t="shared" si="21"/>
        <v>135</v>
      </c>
      <c r="E137" s="2229">
        <v>29</v>
      </c>
      <c r="F137" s="193">
        <v>106</v>
      </c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 x14ac:dyDescent="0.2">
      <c r="A138" s="4862" t="s">
        <v>2645</v>
      </c>
      <c r="B138" s="4863"/>
      <c r="C138" s="4864"/>
      <c r="D138" s="2548">
        <f t="shared" si="21"/>
        <v>0</v>
      </c>
      <c r="E138" s="2229">
        <v>0</v>
      </c>
      <c r="F138" s="193">
        <v>0</v>
      </c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 x14ac:dyDescent="0.2">
      <c r="A139" s="5156" t="s">
        <v>33</v>
      </c>
      <c r="B139" s="5157"/>
      <c r="C139" s="5158"/>
      <c r="D139" s="2548">
        <f t="shared" si="21"/>
        <v>3</v>
      </c>
      <c r="E139" s="2229">
        <v>0</v>
      </c>
      <c r="F139" s="193">
        <v>3</v>
      </c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 x14ac:dyDescent="0.2">
      <c r="A140" s="5172" t="s">
        <v>27</v>
      </c>
      <c r="B140" s="5173"/>
      <c r="C140" s="5174"/>
      <c r="D140" s="3080">
        <f>SUM(D134:D139)</f>
        <v>258</v>
      </c>
      <c r="E140" s="3245">
        <f>SUM(E134:E139)</f>
        <v>32</v>
      </c>
      <c r="F140" s="3080">
        <f>SUM(F134:F139)</f>
        <v>226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175" t="s">
        <v>147</v>
      </c>
      <c r="B142" s="5175"/>
      <c r="C142" s="5175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 x14ac:dyDescent="0.2">
      <c r="A143" s="5164" t="s">
        <v>2644</v>
      </c>
      <c r="B143" s="5166" t="s">
        <v>2650</v>
      </c>
      <c r="C143" s="5167"/>
      <c r="D143" s="2123">
        <v>0</v>
      </c>
      <c r="E143" s="2551">
        <v>0</v>
      </c>
      <c r="F143" s="2551">
        <v>0</v>
      </c>
      <c r="G143" s="2364">
        <v>0</v>
      </c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 x14ac:dyDescent="0.2">
      <c r="A144" s="4843"/>
      <c r="B144" s="5168" t="s">
        <v>2651</v>
      </c>
      <c r="C144" s="5169"/>
      <c r="D144" s="2371">
        <v>0</v>
      </c>
      <c r="E144" s="2552">
        <v>0</v>
      </c>
      <c r="F144" s="2552">
        <v>0</v>
      </c>
      <c r="G144" s="2372">
        <v>0</v>
      </c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 x14ac:dyDescent="0.2">
      <c r="A145" s="4843"/>
      <c r="B145" s="5168" t="s">
        <v>1613</v>
      </c>
      <c r="C145" s="5169"/>
      <c r="D145" s="2371">
        <v>0</v>
      </c>
      <c r="E145" s="2552">
        <v>0</v>
      </c>
      <c r="F145" s="2552">
        <v>0</v>
      </c>
      <c r="G145" s="2372">
        <v>0</v>
      </c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 x14ac:dyDescent="0.2">
      <c r="A146" s="5165"/>
      <c r="B146" s="5170" t="s">
        <v>2652</v>
      </c>
      <c r="C146" s="5171"/>
      <c r="D146" s="2524">
        <v>0</v>
      </c>
      <c r="E146" s="2553">
        <v>0</v>
      </c>
      <c r="F146" s="2553">
        <v>0</v>
      </c>
      <c r="G146" s="226">
        <v>0</v>
      </c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 x14ac:dyDescent="0.2">
      <c r="A147" s="2554" t="s">
        <v>2653</v>
      </c>
      <c r="B147" s="5162" t="s">
        <v>2654</v>
      </c>
      <c r="C147" s="5163"/>
      <c r="D147" s="2555">
        <v>0</v>
      </c>
      <c r="E147" s="2556">
        <v>0</v>
      </c>
      <c r="F147" s="2556">
        <v>0</v>
      </c>
      <c r="G147" s="2557">
        <v>0</v>
      </c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 x14ac:dyDescent="0.2">
      <c r="A148" s="5164" t="s">
        <v>2642</v>
      </c>
      <c r="B148" s="5166" t="s">
        <v>2650</v>
      </c>
      <c r="C148" s="5167"/>
      <c r="D148" s="1768">
        <v>0</v>
      </c>
      <c r="E148" s="2077">
        <v>0</v>
      </c>
      <c r="F148" s="2077">
        <v>0</v>
      </c>
      <c r="G148" s="224">
        <v>0</v>
      </c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 x14ac:dyDescent="0.2">
      <c r="A149" s="4843"/>
      <c r="B149" s="5168" t="s">
        <v>2651</v>
      </c>
      <c r="C149" s="5169"/>
      <c r="D149" s="2371">
        <v>0</v>
      </c>
      <c r="E149" s="2552">
        <v>0</v>
      </c>
      <c r="F149" s="2552">
        <v>0</v>
      </c>
      <c r="G149" s="2372">
        <v>0</v>
      </c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 x14ac:dyDescent="0.2">
      <c r="A150" s="4843"/>
      <c r="B150" s="5168" t="s">
        <v>1613</v>
      </c>
      <c r="C150" s="5169"/>
      <c r="D150" s="2371">
        <v>0</v>
      </c>
      <c r="E150" s="2552">
        <v>0</v>
      </c>
      <c r="F150" s="2552">
        <v>0</v>
      </c>
      <c r="G150" s="2372">
        <v>0</v>
      </c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 x14ac:dyDescent="0.2">
      <c r="A151" s="5165"/>
      <c r="B151" s="5170" t="s">
        <v>2652</v>
      </c>
      <c r="C151" s="5171"/>
      <c r="D151" s="1191">
        <v>0</v>
      </c>
      <c r="E151" s="2071">
        <v>0</v>
      </c>
      <c r="F151" s="2071">
        <v>0</v>
      </c>
      <c r="G151" s="1188">
        <v>0</v>
      </c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 x14ac:dyDescent="0.2">
      <c r="A152" s="5176" t="s">
        <v>27</v>
      </c>
      <c r="B152" s="5177"/>
      <c r="C152" s="5178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707" t="s">
        <v>2300</v>
      </c>
      <c r="B154" s="4794"/>
      <c r="C154" s="4714" t="s">
        <v>27</v>
      </c>
      <c r="D154" s="4714"/>
      <c r="E154" s="5070"/>
      <c r="F154" s="4850" t="s">
        <v>2</v>
      </c>
      <c r="G154" s="5100"/>
      <c r="H154" s="5100"/>
      <c r="I154" s="5100"/>
      <c r="J154" s="5100"/>
      <c r="K154" s="5100"/>
      <c r="L154" s="5100"/>
      <c r="M154" s="5100"/>
      <c r="N154" s="5100"/>
      <c r="O154" s="5100"/>
      <c r="P154" s="5100"/>
      <c r="Q154" s="5100"/>
      <c r="R154" s="5100"/>
      <c r="S154" s="5100"/>
      <c r="T154" s="5100"/>
      <c r="U154" s="5100"/>
      <c r="V154" s="5100"/>
      <c r="W154" s="5100"/>
      <c r="X154" s="5100"/>
      <c r="Y154" s="5100"/>
      <c r="Z154" s="5100"/>
      <c r="AA154" s="5100"/>
      <c r="AB154" s="5100"/>
      <c r="AC154" s="5100"/>
      <c r="AD154" s="5100"/>
      <c r="AE154" s="5100"/>
      <c r="AF154" s="5100"/>
      <c r="AG154" s="5100"/>
      <c r="AH154" s="5100"/>
      <c r="AI154" s="5100"/>
      <c r="AJ154" s="5100"/>
      <c r="AK154" s="4851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179"/>
      <c r="B155" s="4827"/>
      <c r="C155" s="5075"/>
      <c r="D155" s="5075"/>
      <c r="E155" s="5076"/>
      <c r="F155" s="4187" t="s">
        <v>2572</v>
      </c>
      <c r="G155" s="4188"/>
      <c r="H155" s="4183" t="s">
        <v>2573</v>
      </c>
      <c r="I155" s="4183"/>
      <c r="J155" s="4187" t="s">
        <v>2574</v>
      </c>
      <c r="K155" s="4188"/>
      <c r="L155" s="4183" t="s">
        <v>2575</v>
      </c>
      <c r="M155" s="4183"/>
      <c r="N155" s="4187" t="s">
        <v>2576</v>
      </c>
      <c r="O155" s="4188"/>
      <c r="P155" s="4506" t="s">
        <v>2577</v>
      </c>
      <c r="Q155" s="4506"/>
      <c r="R155" s="4782" t="s">
        <v>2578</v>
      </c>
      <c r="S155" s="4753"/>
      <c r="T155" s="4782" t="s">
        <v>139</v>
      </c>
      <c r="U155" s="4753"/>
      <c r="V155" s="4506" t="s">
        <v>140</v>
      </c>
      <c r="W155" s="4506"/>
      <c r="X155" s="4782" t="s">
        <v>141</v>
      </c>
      <c r="Y155" s="4753"/>
      <c r="Z155" s="4506" t="s">
        <v>142</v>
      </c>
      <c r="AA155" s="4506"/>
      <c r="AB155" s="4782" t="s">
        <v>143</v>
      </c>
      <c r="AC155" s="4753"/>
      <c r="AD155" s="4506" t="s">
        <v>144</v>
      </c>
      <c r="AE155" s="4506"/>
      <c r="AF155" s="4782" t="s">
        <v>145</v>
      </c>
      <c r="AG155" s="4753"/>
      <c r="AH155" s="4506" t="s">
        <v>146</v>
      </c>
      <c r="AI155" s="4506"/>
      <c r="AJ155" s="4782" t="s">
        <v>2579</v>
      </c>
      <c r="AK155" s="4753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 x14ac:dyDescent="0.2">
      <c r="A157" s="5164" t="s">
        <v>2656</v>
      </c>
      <c r="B157" s="5164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>
        <v>0</v>
      </c>
      <c r="G157" s="225">
        <v>0</v>
      </c>
      <c r="H157" s="2365">
        <v>0</v>
      </c>
      <c r="I157" s="225">
        <v>0</v>
      </c>
      <c r="J157" s="2365">
        <v>0</v>
      </c>
      <c r="K157" s="225">
        <v>0</v>
      </c>
      <c r="L157" s="2365">
        <v>0</v>
      </c>
      <c r="M157" s="225">
        <v>0</v>
      </c>
      <c r="N157" s="2365">
        <v>0</v>
      </c>
      <c r="O157" s="225">
        <v>0</v>
      </c>
      <c r="P157" s="2365">
        <v>0</v>
      </c>
      <c r="Q157" s="225">
        <v>0</v>
      </c>
      <c r="R157" s="2365">
        <v>0</v>
      </c>
      <c r="S157" s="225">
        <v>0</v>
      </c>
      <c r="T157" s="2365">
        <v>0</v>
      </c>
      <c r="U157" s="225">
        <v>0</v>
      </c>
      <c r="V157" s="2365">
        <v>0</v>
      </c>
      <c r="W157" s="225">
        <v>0</v>
      </c>
      <c r="X157" s="2365">
        <v>0</v>
      </c>
      <c r="Y157" s="225">
        <v>0</v>
      </c>
      <c r="Z157" s="2365">
        <v>0</v>
      </c>
      <c r="AA157" s="225">
        <v>0</v>
      </c>
      <c r="AB157" s="2365">
        <v>0</v>
      </c>
      <c r="AC157" s="225">
        <v>0</v>
      </c>
      <c r="AD157" s="2365">
        <v>0</v>
      </c>
      <c r="AE157" s="225">
        <v>0</v>
      </c>
      <c r="AF157" s="2365">
        <v>0</v>
      </c>
      <c r="AG157" s="225">
        <v>0</v>
      </c>
      <c r="AH157" s="2365">
        <v>0</v>
      </c>
      <c r="AI157" s="225">
        <v>0</v>
      </c>
      <c r="AJ157" s="2514">
        <v>0</v>
      </c>
      <c r="AK157" s="225">
        <v>0</v>
      </c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 x14ac:dyDescent="0.2">
      <c r="A158" s="4865" t="s">
        <v>2657</v>
      </c>
      <c r="B158" s="4847"/>
      <c r="C158" s="2814">
        <f t="shared" ref="C158:C160" si="22">SUM(D158:E158)</f>
        <v>0</v>
      </c>
      <c r="D158" s="3572">
        <f t="shared" ref="D158:E160" si="23">+F158+H158+J158+L158+N158+P158+R158+T158+V158+X158+Z158+AB158+AD158+AF158+AH158+AJ158</f>
        <v>0</v>
      </c>
      <c r="E158" s="3573">
        <f t="shared" si="23"/>
        <v>0</v>
      </c>
      <c r="F158" s="2374">
        <v>0</v>
      </c>
      <c r="G158" s="2373">
        <v>0</v>
      </c>
      <c r="H158" s="2374">
        <v>0</v>
      </c>
      <c r="I158" s="2373">
        <v>0</v>
      </c>
      <c r="J158" s="2374">
        <v>0</v>
      </c>
      <c r="K158" s="2373">
        <v>0</v>
      </c>
      <c r="L158" s="2374">
        <v>0</v>
      </c>
      <c r="M158" s="2373">
        <v>0</v>
      </c>
      <c r="N158" s="2374">
        <v>0</v>
      </c>
      <c r="O158" s="2373">
        <v>0</v>
      </c>
      <c r="P158" s="2374">
        <v>0</v>
      </c>
      <c r="Q158" s="2373">
        <v>0</v>
      </c>
      <c r="R158" s="2374">
        <v>0</v>
      </c>
      <c r="S158" s="2373">
        <v>0</v>
      </c>
      <c r="T158" s="2374">
        <v>0</v>
      </c>
      <c r="U158" s="2373">
        <v>0</v>
      </c>
      <c r="V158" s="2374">
        <v>0</v>
      </c>
      <c r="W158" s="2373">
        <v>0</v>
      </c>
      <c r="X158" s="2374">
        <v>0</v>
      </c>
      <c r="Y158" s="2373">
        <v>0</v>
      </c>
      <c r="Z158" s="2374">
        <v>0</v>
      </c>
      <c r="AA158" s="2373">
        <v>0</v>
      </c>
      <c r="AB158" s="2374">
        <v>0</v>
      </c>
      <c r="AC158" s="2373">
        <v>0</v>
      </c>
      <c r="AD158" s="2374">
        <v>0</v>
      </c>
      <c r="AE158" s="2373">
        <v>0</v>
      </c>
      <c r="AF158" s="2374">
        <v>0</v>
      </c>
      <c r="AG158" s="2373">
        <v>0</v>
      </c>
      <c r="AH158" s="2374">
        <v>0</v>
      </c>
      <c r="AI158" s="2373">
        <v>0</v>
      </c>
      <c r="AJ158" s="2374">
        <v>0</v>
      </c>
      <c r="AK158" s="2373">
        <v>0</v>
      </c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 x14ac:dyDescent="0.2">
      <c r="A159" s="4741" t="s">
        <v>2658</v>
      </c>
      <c r="B159" s="4742"/>
      <c r="C159" s="2814">
        <f t="shared" si="22"/>
        <v>0</v>
      </c>
      <c r="D159" s="3574">
        <f>+F159+H159+J159+L159+N159+P159+R159+T159+V159+X159+Z159+AB159+AD159+AF159+AH159+AJ159</f>
        <v>0</v>
      </c>
      <c r="E159" s="3575">
        <f t="shared" si="23"/>
        <v>0</v>
      </c>
      <c r="F159" s="3576">
        <v>0</v>
      </c>
      <c r="G159" s="3577">
        <v>0</v>
      </c>
      <c r="H159" s="3576">
        <v>0</v>
      </c>
      <c r="I159" s="3577">
        <v>0</v>
      </c>
      <c r="J159" s="3576">
        <v>0</v>
      </c>
      <c r="K159" s="3577">
        <v>0</v>
      </c>
      <c r="L159" s="3576">
        <v>0</v>
      </c>
      <c r="M159" s="3577">
        <v>0</v>
      </c>
      <c r="N159" s="3576">
        <v>0</v>
      </c>
      <c r="O159" s="3577">
        <v>0</v>
      </c>
      <c r="P159" s="3576">
        <v>0</v>
      </c>
      <c r="Q159" s="3577">
        <v>0</v>
      </c>
      <c r="R159" s="3576">
        <v>0</v>
      </c>
      <c r="S159" s="3577">
        <v>0</v>
      </c>
      <c r="T159" s="3576">
        <v>0</v>
      </c>
      <c r="U159" s="3577">
        <v>0</v>
      </c>
      <c r="V159" s="3576">
        <v>0</v>
      </c>
      <c r="W159" s="3577">
        <v>0</v>
      </c>
      <c r="X159" s="3576">
        <v>0</v>
      </c>
      <c r="Y159" s="3577">
        <v>0</v>
      </c>
      <c r="Z159" s="3576">
        <v>0</v>
      </c>
      <c r="AA159" s="3577">
        <v>0</v>
      </c>
      <c r="AB159" s="3576">
        <v>0</v>
      </c>
      <c r="AC159" s="3577">
        <v>0</v>
      </c>
      <c r="AD159" s="3576">
        <v>0</v>
      </c>
      <c r="AE159" s="3577">
        <v>0</v>
      </c>
      <c r="AF159" s="3576">
        <v>0</v>
      </c>
      <c r="AG159" s="3577">
        <v>0</v>
      </c>
      <c r="AH159" s="3576">
        <v>0</v>
      </c>
      <c r="AI159" s="3577">
        <v>0</v>
      </c>
      <c r="AJ159" s="3576">
        <v>0</v>
      </c>
      <c r="AK159" s="3577">
        <v>0</v>
      </c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 x14ac:dyDescent="0.2">
      <c r="A160" s="4313" t="s">
        <v>2659</v>
      </c>
      <c r="B160" s="4849"/>
      <c r="C160" s="2817">
        <f t="shared" si="22"/>
        <v>8</v>
      </c>
      <c r="D160" s="3578">
        <f t="shared" si="23"/>
        <v>2</v>
      </c>
      <c r="E160" s="3579">
        <f t="shared" si="23"/>
        <v>6</v>
      </c>
      <c r="F160" s="1190">
        <v>0</v>
      </c>
      <c r="G160" s="1189">
        <v>0</v>
      </c>
      <c r="H160" s="1190">
        <v>0</v>
      </c>
      <c r="I160" s="1189">
        <v>0</v>
      </c>
      <c r="J160" s="1190">
        <v>0</v>
      </c>
      <c r="K160" s="1189">
        <v>0</v>
      </c>
      <c r="L160" s="1190">
        <v>0</v>
      </c>
      <c r="M160" s="1189">
        <v>0</v>
      </c>
      <c r="N160" s="1190">
        <v>0</v>
      </c>
      <c r="O160" s="1189">
        <v>0</v>
      </c>
      <c r="P160" s="1190">
        <v>0</v>
      </c>
      <c r="Q160" s="1189">
        <v>1</v>
      </c>
      <c r="R160" s="1190">
        <v>0</v>
      </c>
      <c r="S160" s="1189">
        <v>0</v>
      </c>
      <c r="T160" s="1190">
        <v>0</v>
      </c>
      <c r="U160" s="1189">
        <v>0</v>
      </c>
      <c r="V160" s="1190">
        <v>0</v>
      </c>
      <c r="W160" s="1189">
        <v>0</v>
      </c>
      <c r="X160" s="1190">
        <v>0</v>
      </c>
      <c r="Y160" s="1189">
        <v>0</v>
      </c>
      <c r="Z160" s="1190">
        <v>0</v>
      </c>
      <c r="AA160" s="1189">
        <v>1</v>
      </c>
      <c r="AB160" s="1190">
        <v>0</v>
      </c>
      <c r="AC160" s="1189">
        <v>0</v>
      </c>
      <c r="AD160" s="1190">
        <v>0</v>
      </c>
      <c r="AE160" s="1189">
        <v>2</v>
      </c>
      <c r="AF160" s="1190">
        <v>1</v>
      </c>
      <c r="AG160" s="1189">
        <v>1</v>
      </c>
      <c r="AH160" s="1190">
        <v>0</v>
      </c>
      <c r="AI160" s="1189">
        <v>1</v>
      </c>
      <c r="AJ160" s="1190">
        <v>1</v>
      </c>
      <c r="AK160" s="1189">
        <v>0</v>
      </c>
      <c r="AL160" s="3398"/>
      <c r="BX160" s="3398"/>
      <c r="BZ160" s="3397"/>
      <c r="CZ160" s="3398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69" t="s">
        <v>1662</v>
      </c>
      <c r="B162" s="4714"/>
      <c r="C162" s="5070"/>
      <c r="D162" s="4185" t="s">
        <v>34</v>
      </c>
      <c r="E162" s="5175" t="s">
        <v>81</v>
      </c>
      <c r="F162" s="5175"/>
    </row>
    <row r="163" spans="1:22" ht="24.75" customHeight="1" x14ac:dyDescent="0.2">
      <c r="A163" s="5074"/>
      <c r="B163" s="5075"/>
      <c r="C163" s="5076"/>
      <c r="D163" s="4826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182" t="s">
        <v>2662</v>
      </c>
      <c r="B164" s="5183"/>
      <c r="C164" s="5184"/>
      <c r="D164" s="1845">
        <v>0</v>
      </c>
      <c r="E164" s="2350">
        <v>0</v>
      </c>
      <c r="F164" s="2353">
        <v>1</v>
      </c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17" t="s">
        <v>2664</v>
      </c>
      <c r="B166" s="4917"/>
      <c r="C166" s="4857" t="s">
        <v>27</v>
      </c>
      <c r="D166" s="5180" t="s">
        <v>2665</v>
      </c>
      <c r="E166" s="5180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17"/>
      <c r="B167" s="4917"/>
      <c r="C167" s="4857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181" t="s">
        <v>2668</v>
      </c>
      <c r="B168" s="5181"/>
      <c r="C168" s="2513">
        <v>0</v>
      </c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38" t="s">
        <v>2669</v>
      </c>
      <c r="B169" s="4838"/>
      <c r="C169" s="2564">
        <f>SUM(D169+E169)</f>
        <v>0</v>
      </c>
      <c r="D169" s="2565">
        <v>0</v>
      </c>
      <c r="E169" s="2566">
        <v>0</v>
      </c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435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algorithmName="SHA-512" hashValue="208yeBPjHigOEa9bGaJnAFZWio/TvIk2xH3ACS/GYYWrsX8kmCoRh4fmFAExfDTp7lM64gbMnpsG/A5gQMN22g==" saltValue="tzTg/zYQgSoXIVuuESN/dQ==" spinCount="100000"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showZeros="0" workbookViewId="0">
      <selection activeCell="F31" sqref="F31"/>
    </sheetView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62" t="s">
        <v>1830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50" t="s">
        <v>1828</v>
      </c>
      <c r="B9" s="4611" t="s">
        <v>1827</v>
      </c>
      <c r="C9" s="5190"/>
      <c r="D9" s="4611" t="s">
        <v>1826</v>
      </c>
      <c r="E9" s="4612"/>
      <c r="F9" s="4612"/>
      <c r="G9" s="4613"/>
      <c r="H9" s="4612" t="s">
        <v>1825</v>
      </c>
      <c r="I9" s="4612"/>
      <c r="J9" s="4612"/>
      <c r="K9" s="4612"/>
      <c r="L9" s="4613"/>
      <c r="M9" s="4611" t="s">
        <v>1824</v>
      </c>
      <c r="N9" s="4612"/>
      <c r="O9" s="4613"/>
      <c r="P9" s="5186" t="s">
        <v>1823</v>
      </c>
      <c r="Q9" s="5187"/>
      <c r="R9" s="5188"/>
      <c r="S9" s="4529" t="s">
        <v>442</v>
      </c>
      <c r="T9" s="4264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5005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332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50" t="s">
        <v>1792</v>
      </c>
      <c r="B23" s="4150" t="s">
        <v>1</v>
      </c>
      <c r="C23" s="4164" t="s">
        <v>1791</v>
      </c>
      <c r="D23" s="4165"/>
      <c r="E23" s="4165"/>
      <c r="F23" s="4165"/>
      <c r="G23" s="4165"/>
      <c r="H23" s="4165"/>
      <c r="I23" s="4165"/>
      <c r="J23" s="4165"/>
      <c r="K23" s="4165"/>
      <c r="L23" s="4166"/>
      <c r="M23" s="4152" t="s">
        <v>1790</v>
      </c>
      <c r="N23" s="4153"/>
      <c r="O23" s="4156"/>
      <c r="P23" s="4152" t="s">
        <v>1789</v>
      </c>
      <c r="Q23" s="4156"/>
      <c r="R23" s="4150" t="s">
        <v>1788</v>
      </c>
      <c r="S23" s="4150" t="s">
        <v>442</v>
      </c>
      <c r="T23" s="4264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59"/>
      <c r="B24" s="4291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91"/>
      <c r="S24" s="4291"/>
      <c r="T24" s="4332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91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95" t="s">
        <v>1771</v>
      </c>
      <c r="B33" s="4916"/>
      <c r="C33" s="4916"/>
      <c r="D33" s="4916"/>
      <c r="E33" s="4916"/>
      <c r="F33" s="4916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96" t="s">
        <v>1770</v>
      </c>
      <c r="B34" s="4267"/>
      <c r="C34" s="4267"/>
      <c r="D34" s="4267"/>
      <c r="E34" s="4267"/>
      <c r="F34" s="4267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50" t="s">
        <v>52</v>
      </c>
      <c r="B35" s="4154" t="s">
        <v>27</v>
      </c>
      <c r="C35" s="4152" t="s">
        <v>1769</v>
      </c>
      <c r="D35" s="4153"/>
      <c r="E35" s="4153"/>
      <c r="F35" s="4153"/>
      <c r="G35" s="4153"/>
      <c r="H35" s="4153"/>
      <c r="I35" s="4153"/>
      <c r="J35" s="4156"/>
      <c r="K35" s="4167" t="s">
        <v>1768</v>
      </c>
      <c r="L35" s="4168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91"/>
      <c r="B36" s="5005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50" t="s">
        <v>52</v>
      </c>
      <c r="B40" s="4154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91"/>
      <c r="B41" s="5005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96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50" t="s">
        <v>25</v>
      </c>
      <c r="B48" s="4150" t="s">
        <v>1</v>
      </c>
      <c r="C48" s="4152" t="s">
        <v>1749</v>
      </c>
      <c r="D48" s="4153"/>
      <c r="E48" s="4156"/>
      <c r="F48" s="5189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91"/>
      <c r="B49" s="4291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73" t="s">
        <v>1738</v>
      </c>
      <c r="B58" s="4160"/>
      <c r="C58" s="4173" t="s">
        <v>27</v>
      </c>
      <c r="D58" s="4160"/>
      <c r="E58" s="4174"/>
      <c r="F58" s="4152" t="s">
        <v>395</v>
      </c>
      <c r="G58" s="4153"/>
      <c r="H58" s="4153"/>
      <c r="I58" s="4153"/>
      <c r="J58" s="4153"/>
      <c r="K58" s="4153"/>
      <c r="L58" s="4153"/>
      <c r="M58" s="4153"/>
      <c r="N58" s="4153"/>
      <c r="O58" s="4473"/>
      <c r="P58" s="4535" t="s">
        <v>442</v>
      </c>
      <c r="Q58" s="4174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77"/>
      <c r="B59" s="4178"/>
      <c r="C59" s="4315"/>
      <c r="D59" s="4161"/>
      <c r="E59" s="4317"/>
      <c r="F59" s="5192" t="s">
        <v>393</v>
      </c>
      <c r="G59" s="5193"/>
      <c r="H59" s="5192" t="s">
        <v>392</v>
      </c>
      <c r="I59" s="5193"/>
      <c r="J59" s="5192" t="s">
        <v>391</v>
      </c>
      <c r="K59" s="5193"/>
      <c r="L59" s="5192" t="s">
        <v>394</v>
      </c>
      <c r="M59" s="5193"/>
      <c r="N59" s="5192" t="s">
        <v>1737</v>
      </c>
      <c r="O59" s="5194"/>
      <c r="P59" s="4204"/>
      <c r="Q59" s="4179"/>
      <c r="CG59" s="3412"/>
      <c r="CH59" s="3412"/>
      <c r="CI59" s="3412"/>
      <c r="CJ59" s="3412"/>
      <c r="CK59" s="3412"/>
      <c r="CL59" s="3412"/>
    </row>
    <row r="60" spans="1:90" x14ac:dyDescent="0.2">
      <c r="A60" s="4315"/>
      <c r="B60" s="4161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85"/>
      <c r="Q60" s="4317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69" t="s">
        <v>1736</v>
      </c>
      <c r="B61" s="4312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228" t="s">
        <v>1735</v>
      </c>
      <c r="B62" s="4229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69" t="s">
        <v>1734</v>
      </c>
      <c r="B63" s="4169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482" t="s">
        <v>1733</v>
      </c>
      <c r="B64" s="4482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algorithmName="SHA-512" hashValue="QZhEGGrEURPctNO4V7jfT9Wvt+Z4VmnpVpsOsSKqsfDukOxypqO+czquRa8EkZyfG2fvmvywoqtBb2cqiMaWTw==" saltValue="0bCCSXiT94X0aDE9RVHKkg==" spinCount="100000"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showZeros="0" workbookViewId="0">
      <selection activeCell="F31" sqref="F31"/>
    </sheetView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PURRANQUE - ( 10303 )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PURRANQUE - ( 123307 )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57" t="s">
        <v>2455</v>
      </c>
      <c r="B9" s="4857" t="s">
        <v>2673</v>
      </c>
      <c r="C9" s="4857"/>
      <c r="D9" s="4815" t="s">
        <v>27</v>
      </c>
      <c r="E9" s="4160"/>
      <c r="F9" s="4728"/>
      <c r="G9" s="5198" t="s">
        <v>2</v>
      </c>
      <c r="H9" s="5199"/>
      <c r="I9" s="5199"/>
      <c r="J9" s="5199"/>
      <c r="K9" s="5199"/>
      <c r="L9" s="5199"/>
      <c r="M9" s="5199"/>
      <c r="N9" s="5199"/>
      <c r="O9" s="5199"/>
      <c r="P9" s="5199"/>
      <c r="Q9" s="5199"/>
      <c r="R9" s="5199"/>
      <c r="S9" s="5199"/>
      <c r="T9" s="5199"/>
      <c r="U9" s="5199"/>
      <c r="V9" s="5199"/>
      <c r="W9" s="5199"/>
      <c r="X9" s="5199"/>
      <c r="Y9" s="5199"/>
      <c r="Z9" s="520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57"/>
      <c r="B10" s="4857"/>
      <c r="C10" s="4857"/>
      <c r="D10" s="4816"/>
      <c r="E10" s="5197"/>
      <c r="F10" s="4136"/>
      <c r="G10" s="4917" t="s">
        <v>2674</v>
      </c>
      <c r="H10" s="4917"/>
      <c r="I10" s="4917" t="s">
        <v>1112</v>
      </c>
      <c r="J10" s="4917"/>
      <c r="K10" s="4917" t="s">
        <v>164</v>
      </c>
      <c r="L10" s="4917"/>
      <c r="M10" s="4917" t="s">
        <v>165</v>
      </c>
      <c r="N10" s="4917"/>
      <c r="O10" s="4917" t="s">
        <v>1679</v>
      </c>
      <c r="P10" s="4917"/>
      <c r="Q10" s="4917" t="s">
        <v>2675</v>
      </c>
      <c r="R10" s="4917"/>
      <c r="S10" s="4917" t="s">
        <v>2676</v>
      </c>
      <c r="T10" s="4917"/>
      <c r="U10" s="4917" t="s">
        <v>2677</v>
      </c>
      <c r="V10" s="4917"/>
      <c r="W10" s="4917" t="s">
        <v>1675</v>
      </c>
      <c r="X10" s="4917"/>
      <c r="Y10" s="4917" t="s">
        <v>2678</v>
      </c>
      <c r="Z10" s="4917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57"/>
      <c r="B11" s="4857"/>
      <c r="C11" s="4857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16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43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9" t="s">
        <v>2683</v>
      </c>
      <c r="B14" s="4191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01" t="s">
        <v>27</v>
      </c>
      <c r="B15" s="5202"/>
      <c r="C15" s="5203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04" t="s">
        <v>2684</v>
      </c>
      <c r="B16" s="5205"/>
      <c r="C16" s="5206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07" t="s">
        <v>2685</v>
      </c>
      <c r="B17" s="5208"/>
      <c r="C17" s="5209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57" t="s">
        <v>2455</v>
      </c>
      <c r="B19" s="4857" t="s">
        <v>2673</v>
      </c>
      <c r="C19" s="4857"/>
      <c r="D19" s="4815" t="s">
        <v>27</v>
      </c>
      <c r="E19" s="4160"/>
      <c r="F19" s="4728"/>
      <c r="G19" s="4189" t="s">
        <v>2</v>
      </c>
      <c r="H19" s="4542"/>
      <c r="I19" s="4542"/>
      <c r="J19" s="4542"/>
      <c r="K19" s="4542"/>
      <c r="L19" s="4542"/>
      <c r="M19" s="4542"/>
      <c r="N19" s="4542"/>
      <c r="O19" s="4542"/>
      <c r="P19" s="4542"/>
      <c r="Q19" s="4542"/>
      <c r="R19" s="4542"/>
      <c r="S19" s="4542"/>
      <c r="T19" s="4542"/>
      <c r="U19" s="4542"/>
      <c r="V19" s="4542"/>
      <c r="W19" s="4542"/>
      <c r="X19" s="4542"/>
      <c r="Y19" s="4542"/>
      <c r="Z19" s="419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57"/>
      <c r="B20" s="4857"/>
      <c r="C20" s="4857"/>
      <c r="D20" s="4816"/>
      <c r="E20" s="5197"/>
      <c r="F20" s="5197"/>
      <c r="G20" s="4917" t="s">
        <v>2674</v>
      </c>
      <c r="H20" s="4917"/>
      <c r="I20" s="4917" t="s">
        <v>1112</v>
      </c>
      <c r="J20" s="4917"/>
      <c r="K20" s="4917" t="s">
        <v>164</v>
      </c>
      <c r="L20" s="4917"/>
      <c r="M20" s="4917" t="s">
        <v>165</v>
      </c>
      <c r="N20" s="4917"/>
      <c r="O20" s="4917" t="s">
        <v>1679</v>
      </c>
      <c r="P20" s="4917"/>
      <c r="Q20" s="4917" t="s">
        <v>2675</v>
      </c>
      <c r="R20" s="4917"/>
      <c r="S20" s="4917" t="s">
        <v>2676</v>
      </c>
      <c r="T20" s="4917"/>
      <c r="U20" s="4917" t="s">
        <v>2677</v>
      </c>
      <c r="V20" s="4917"/>
      <c r="W20" s="4917" t="s">
        <v>1675</v>
      </c>
      <c r="X20" s="4917"/>
      <c r="Y20" s="4917" t="s">
        <v>2678</v>
      </c>
      <c r="Z20" s="4917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57"/>
      <c r="B21" s="4857"/>
      <c r="C21" s="4857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43" t="s">
        <v>2679</v>
      </c>
      <c r="B22" s="4338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43"/>
      <c r="B23" s="4609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43"/>
      <c r="B24" s="4338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44"/>
      <c r="B25" s="4609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48" t="s">
        <v>2683</v>
      </c>
      <c r="B26" s="4135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816"/>
      <c r="B27" s="4136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07" t="s">
        <v>27</v>
      </c>
      <c r="B28" s="5208"/>
      <c r="C28" s="5209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10" t="s">
        <v>2689</v>
      </c>
      <c r="B29" s="5210"/>
      <c r="C29" s="5210"/>
      <c r="D29" s="5210"/>
      <c r="E29" s="5210"/>
      <c r="F29" s="5210"/>
      <c r="G29" s="5210"/>
      <c r="H29" s="5210"/>
      <c r="I29" s="5210"/>
      <c r="J29" s="5210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11" t="s">
        <v>52</v>
      </c>
      <c r="B30" s="5211"/>
      <c r="C30" s="5211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0" t="s">
        <v>2692</v>
      </c>
      <c r="B31" s="5212" t="s">
        <v>2693</v>
      </c>
      <c r="C31" s="5213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338"/>
      <c r="B32" s="5214" t="s">
        <v>2694</v>
      </c>
      <c r="C32" s="5215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338"/>
      <c r="B33" s="5214" t="s">
        <v>2695</v>
      </c>
      <c r="C33" s="5215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338"/>
      <c r="B34" s="5214" t="s">
        <v>2696</v>
      </c>
      <c r="C34" s="5215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338"/>
      <c r="B35" s="5214" t="s">
        <v>2697</v>
      </c>
      <c r="C35" s="5215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338"/>
      <c r="B36" s="5214" t="s">
        <v>2698</v>
      </c>
      <c r="C36" s="5215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338"/>
      <c r="B37" s="5214" t="s">
        <v>2699</v>
      </c>
      <c r="C37" s="5215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338"/>
      <c r="B38" s="5214" t="s">
        <v>2700</v>
      </c>
      <c r="C38" s="5215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609"/>
      <c r="B39" s="5218" t="s">
        <v>2701</v>
      </c>
      <c r="C39" s="5219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0" t="s">
        <v>2702</v>
      </c>
      <c r="B40" s="4180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338"/>
      <c r="B41" s="4609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338"/>
      <c r="B42" s="4180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609"/>
      <c r="B43" s="4609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10" t="s">
        <v>2707</v>
      </c>
      <c r="B44" s="5210"/>
      <c r="C44" s="5210"/>
      <c r="D44" s="5210"/>
      <c r="E44" s="5210"/>
      <c r="F44" s="5210"/>
      <c r="G44" s="5210"/>
      <c r="H44" s="5210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85" t="s">
        <v>2708</v>
      </c>
      <c r="B45" s="5216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730"/>
      <c r="B46" s="5217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0" t="s">
        <v>2712</v>
      </c>
      <c r="B51" s="4728" t="s">
        <v>2673</v>
      </c>
      <c r="C51" s="4180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609"/>
      <c r="B52" s="4136"/>
      <c r="C52" s="4609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0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338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609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0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338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338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609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0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609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0" t="s">
        <v>2725</v>
      </c>
      <c r="B62" s="5221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10" t="s">
        <v>2726</v>
      </c>
      <c r="B63" s="5210"/>
      <c r="C63" s="5210"/>
      <c r="D63" s="5210"/>
      <c r="E63" s="5210"/>
      <c r="F63" s="5210"/>
      <c r="G63" s="5210"/>
      <c r="H63" s="5210"/>
      <c r="I63" s="5210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175" t="s">
        <v>2727</v>
      </c>
      <c r="B64" s="5175"/>
      <c r="C64" s="5222" t="s">
        <v>2728</v>
      </c>
      <c r="D64" s="5222" t="s">
        <v>2729</v>
      </c>
      <c r="E64" s="5223" t="s">
        <v>2717</v>
      </c>
      <c r="F64" s="5222"/>
      <c r="G64" s="5222"/>
      <c r="H64" s="5222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175"/>
      <c r="B65" s="5175"/>
      <c r="C65" s="5222"/>
      <c r="D65" s="5222"/>
      <c r="E65" s="2627" t="s">
        <v>2731</v>
      </c>
      <c r="F65" s="2628" t="s">
        <v>2732</v>
      </c>
      <c r="G65" s="2629" t="s">
        <v>2733</v>
      </c>
      <c r="H65" s="5223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164" t="s">
        <v>2734</v>
      </c>
      <c r="B66" s="5164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734" t="s">
        <v>2735</v>
      </c>
      <c r="B67" s="4734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24" t="s">
        <v>78</v>
      </c>
      <c r="B68" s="5224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5" t="s">
        <v>27</v>
      </c>
      <c r="B69" s="5135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10" t="s">
        <v>2737</v>
      </c>
      <c r="B71" s="5210"/>
      <c r="C71" s="5210"/>
      <c r="D71" s="5210"/>
      <c r="E71" s="5210"/>
      <c r="F71" s="5210"/>
      <c r="G71" s="5210"/>
      <c r="H71" s="5210"/>
      <c r="I71" s="5210"/>
      <c r="J71" s="5210"/>
      <c r="K71" s="5210"/>
      <c r="L71" s="521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175" t="s">
        <v>2727</v>
      </c>
      <c r="B72" s="5175"/>
      <c r="C72" s="5222" t="s">
        <v>2728</v>
      </c>
      <c r="D72" s="5222" t="s">
        <v>2729</v>
      </c>
      <c r="E72" s="5225" t="s">
        <v>2717</v>
      </c>
      <c r="F72" s="5226"/>
      <c r="G72" s="5227"/>
      <c r="H72" s="5223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175"/>
      <c r="B73" s="5175"/>
      <c r="C73" s="5222"/>
      <c r="D73" s="5222"/>
      <c r="E73" s="2639" t="s">
        <v>2731</v>
      </c>
      <c r="F73" s="2628" t="s">
        <v>2732</v>
      </c>
      <c r="G73" s="2609" t="s">
        <v>2733</v>
      </c>
      <c r="H73" s="5223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164" t="s">
        <v>2735</v>
      </c>
      <c r="B74" s="5164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734" t="s">
        <v>2738</v>
      </c>
      <c r="B75" s="4734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50" t="s">
        <v>2739</v>
      </c>
      <c r="B76" s="4750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734" t="s">
        <v>2740</v>
      </c>
      <c r="B77" s="4734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43" t="s">
        <v>78</v>
      </c>
      <c r="B78" s="4843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5" t="s">
        <v>27</v>
      </c>
      <c r="B79" s="5135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28" t="s">
        <v>2741</v>
      </c>
      <c r="B81" s="5228"/>
      <c r="C81" s="5228"/>
      <c r="D81" s="5228"/>
      <c r="E81" s="5228"/>
      <c r="F81" s="5228"/>
      <c r="G81" s="5228"/>
      <c r="H81" s="5228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59" t="s">
        <v>2216</v>
      </c>
      <c r="B82" s="5161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182" t="s">
        <v>2728</v>
      </c>
      <c r="B83" s="5184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0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338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609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29" t="s">
        <v>2729</v>
      </c>
      <c r="B87" s="5230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31" t="s">
        <v>2725</v>
      </c>
      <c r="B88" s="5232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10" t="s">
        <v>2748</v>
      </c>
      <c r="B90" s="5210"/>
      <c r="C90" s="5210"/>
      <c r="D90" s="5210"/>
      <c r="E90" s="5210"/>
      <c r="F90" s="5210"/>
      <c r="G90" s="5210"/>
      <c r="H90" s="5210"/>
      <c r="I90" s="5210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793" t="s">
        <v>2727</v>
      </c>
      <c r="B91" s="4794"/>
      <c r="C91" s="5236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826"/>
      <c r="B92" s="4827"/>
      <c r="C92" s="5237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182" t="s">
        <v>2728</v>
      </c>
      <c r="B93" s="5184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38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38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730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29" t="s">
        <v>2729</v>
      </c>
      <c r="B97" s="5230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31" t="s">
        <v>2725</v>
      </c>
      <c r="B98" s="5232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10" t="s">
        <v>2749</v>
      </c>
      <c r="B100" s="5210"/>
      <c r="C100" s="5210"/>
      <c r="D100" s="5210"/>
      <c r="E100" s="521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33" t="s">
        <v>2757</v>
      </c>
      <c r="B107" s="5234"/>
      <c r="C107" s="5234"/>
      <c r="D107" s="5234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3" t="s">
        <v>2755</v>
      </c>
      <c r="B112" s="2668"/>
      <c r="C112" s="2669"/>
      <c r="D112" s="5072"/>
      <c r="E112" s="5235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6" t="s">
        <v>2756</v>
      </c>
      <c r="B113" s="2670"/>
      <c r="C113" s="2669"/>
      <c r="D113" s="5072"/>
      <c r="E113" s="5235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59" t="s">
        <v>2673</v>
      </c>
      <c r="B115" s="5161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39" t="s">
        <v>2728</v>
      </c>
      <c r="B116" s="5240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85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38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730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41" t="s">
        <v>2729</v>
      </c>
      <c r="B120" s="5242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31" t="s">
        <v>2725</v>
      </c>
      <c r="B121" s="5232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5" t="s">
        <v>2766</v>
      </c>
      <c r="B125" s="4728"/>
      <c r="C125" s="4180" t="s">
        <v>27</v>
      </c>
      <c r="D125" s="4189" t="s">
        <v>2767</v>
      </c>
      <c r="E125" s="4191"/>
      <c r="F125" s="4189" t="s">
        <v>2768</v>
      </c>
      <c r="G125" s="4191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816"/>
      <c r="B126" s="4136"/>
      <c r="C126" s="4609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182" t="s">
        <v>2728</v>
      </c>
      <c r="B127" s="5184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85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38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730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29" t="s">
        <v>2729</v>
      </c>
      <c r="B131" s="5230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31" t="s">
        <v>2725</v>
      </c>
      <c r="B132" s="5232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52" t="s">
        <v>27</v>
      </c>
      <c r="B133" s="5114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5" t="s">
        <v>52</v>
      </c>
      <c r="B135" s="5245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42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457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0" t="s">
        <v>52</v>
      </c>
      <c r="B139" s="4180" t="s">
        <v>27</v>
      </c>
      <c r="C139" s="5142" t="s">
        <v>2713</v>
      </c>
      <c r="D139" s="5243" t="s">
        <v>2722</v>
      </c>
      <c r="E139" s="4728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609"/>
      <c r="B140" s="4609"/>
      <c r="C140" s="4457"/>
      <c r="D140" s="5244"/>
      <c r="E140" s="4136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algorithmName="SHA-512" hashValue="2DvPKgm5hml9rGZciZZY+F+dAlAFMpixJfalxO8Ke7rznqHThZ0v1mOF2ZeqjJMtLSiETxmXYhApg36azh8Vyg==" saltValue="3qoS3pXKcSVu1Fc3Hqz05g==" spinCount="100000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showZeros="0" topLeftCell="A67" zoomScale="84" zoomScaleNormal="84" workbookViewId="0">
      <selection activeCell="S21" sqref="S21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PURRANQUE - ( 10303 )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41" t="s">
        <v>2300</v>
      </c>
      <c r="B9" s="4165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65" t="s">
        <v>2343</v>
      </c>
      <c r="B10" s="4847"/>
      <c r="C10" s="2896">
        <f>SUM(D10:G10)</f>
        <v>0</v>
      </c>
      <c r="D10" s="2922">
        <v>0</v>
      </c>
      <c r="E10" s="2077">
        <v>0</v>
      </c>
      <c r="F10" s="2077">
        <v>0</v>
      </c>
      <c r="G10" s="2367">
        <v>0</v>
      </c>
      <c r="H10" s="2076">
        <v>0</v>
      </c>
      <c r="I10" s="2075">
        <v>0</v>
      </c>
      <c r="J10" s="2923">
        <v>0</v>
      </c>
      <c r="K10" s="2076">
        <v>0</v>
      </c>
      <c r="L10" s="2074">
        <v>0</v>
      </c>
      <c r="M10" s="2924"/>
      <c r="N10" s="2925">
        <v>0</v>
      </c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787" t="s">
        <v>2342</v>
      </c>
      <c r="B11" s="4788"/>
      <c r="C11" s="2896">
        <f>SUM(D11:G11)</f>
        <v>12</v>
      </c>
      <c r="D11" s="2926">
        <v>12</v>
      </c>
      <c r="E11" s="2927">
        <v>0</v>
      </c>
      <c r="F11" s="2927">
        <v>0</v>
      </c>
      <c r="G11" s="2928">
        <v>0</v>
      </c>
      <c r="H11" s="2929">
        <v>0</v>
      </c>
      <c r="I11" s="2072">
        <v>0</v>
      </c>
      <c r="J11" s="2930">
        <v>4</v>
      </c>
      <c r="K11" s="2929">
        <v>4</v>
      </c>
      <c r="L11" s="2928">
        <v>4</v>
      </c>
      <c r="M11" s="2931"/>
      <c r="N11" s="2925">
        <v>0</v>
      </c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787" t="s">
        <v>2341</v>
      </c>
      <c r="B12" s="4788"/>
      <c r="C12" s="2896">
        <f t="shared" ref="C12:C34" si="4">SUM(D12:G12)</f>
        <v>0</v>
      </c>
      <c r="D12" s="2926">
        <v>0</v>
      </c>
      <c r="E12" s="2927">
        <v>0</v>
      </c>
      <c r="F12" s="2927">
        <v>0</v>
      </c>
      <c r="G12" s="2928">
        <v>0</v>
      </c>
      <c r="H12" s="2929">
        <v>0</v>
      </c>
      <c r="I12" s="2072">
        <v>0</v>
      </c>
      <c r="J12" s="2930">
        <v>0</v>
      </c>
      <c r="K12" s="2929">
        <v>0</v>
      </c>
      <c r="L12" s="2928">
        <v>0</v>
      </c>
      <c r="M12" s="2931"/>
      <c r="N12" s="2925">
        <v>0</v>
      </c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787" t="s">
        <v>2340</v>
      </c>
      <c r="B13" s="4788"/>
      <c r="C13" s="2896">
        <f t="shared" si="4"/>
        <v>0</v>
      </c>
      <c r="D13" s="2926">
        <v>0</v>
      </c>
      <c r="E13" s="2927">
        <v>0</v>
      </c>
      <c r="F13" s="2927">
        <v>0</v>
      </c>
      <c r="G13" s="2928">
        <v>0</v>
      </c>
      <c r="H13" s="2929">
        <v>0</v>
      </c>
      <c r="I13" s="2072">
        <v>0</v>
      </c>
      <c r="J13" s="2930">
        <v>0</v>
      </c>
      <c r="K13" s="2929">
        <v>0</v>
      </c>
      <c r="L13" s="2928">
        <v>0</v>
      </c>
      <c r="M13" s="2931"/>
      <c r="N13" s="2925">
        <v>0</v>
      </c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787" t="s">
        <v>2339</v>
      </c>
      <c r="B14" s="4788"/>
      <c r="C14" s="2896">
        <f t="shared" si="4"/>
        <v>0</v>
      </c>
      <c r="D14" s="2926">
        <v>0</v>
      </c>
      <c r="E14" s="2927">
        <v>0</v>
      </c>
      <c r="F14" s="2927">
        <v>0</v>
      </c>
      <c r="G14" s="2928">
        <v>0</v>
      </c>
      <c r="H14" s="2929">
        <v>0</v>
      </c>
      <c r="I14" s="2072">
        <v>0</v>
      </c>
      <c r="J14" s="2930">
        <v>0</v>
      </c>
      <c r="K14" s="2929">
        <v>0</v>
      </c>
      <c r="L14" s="2928">
        <v>0</v>
      </c>
      <c r="M14" s="2931"/>
      <c r="N14" s="2925">
        <v>0</v>
      </c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787" t="s">
        <v>2338</v>
      </c>
      <c r="B15" s="4788"/>
      <c r="C15" s="2896">
        <f t="shared" si="4"/>
        <v>3</v>
      </c>
      <c r="D15" s="2926">
        <v>3</v>
      </c>
      <c r="E15" s="2927">
        <v>0</v>
      </c>
      <c r="F15" s="2927">
        <v>0</v>
      </c>
      <c r="G15" s="2928">
        <v>0</v>
      </c>
      <c r="H15" s="2929">
        <v>0</v>
      </c>
      <c r="I15" s="2072">
        <v>0</v>
      </c>
      <c r="J15" s="2930">
        <v>2</v>
      </c>
      <c r="K15" s="2929">
        <v>1</v>
      </c>
      <c r="L15" s="2928">
        <v>0</v>
      </c>
      <c r="M15" s="2931"/>
      <c r="N15" s="2925">
        <v>0</v>
      </c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787" t="s">
        <v>2337</v>
      </c>
      <c r="B16" s="4788"/>
      <c r="C16" s="2896">
        <f t="shared" si="4"/>
        <v>0</v>
      </c>
      <c r="D16" s="2926">
        <v>0</v>
      </c>
      <c r="E16" s="2927">
        <v>0</v>
      </c>
      <c r="F16" s="2927">
        <v>0</v>
      </c>
      <c r="G16" s="2928">
        <v>0</v>
      </c>
      <c r="H16" s="2929">
        <v>0</v>
      </c>
      <c r="I16" s="2072">
        <v>0</v>
      </c>
      <c r="J16" s="2930">
        <v>0</v>
      </c>
      <c r="K16" s="2929">
        <v>0</v>
      </c>
      <c r="L16" s="2928">
        <v>0</v>
      </c>
      <c r="M16" s="2931"/>
      <c r="N16" s="2925">
        <v>0</v>
      </c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787" t="s">
        <v>2336</v>
      </c>
      <c r="B17" s="4788"/>
      <c r="C17" s="2896">
        <f t="shared" si="4"/>
        <v>0</v>
      </c>
      <c r="D17" s="2926">
        <v>0</v>
      </c>
      <c r="E17" s="2927">
        <v>0</v>
      </c>
      <c r="F17" s="2927">
        <v>0</v>
      </c>
      <c r="G17" s="2928">
        <v>0</v>
      </c>
      <c r="H17" s="2929">
        <v>0</v>
      </c>
      <c r="I17" s="2072">
        <v>0</v>
      </c>
      <c r="J17" s="2930">
        <v>0</v>
      </c>
      <c r="K17" s="2929">
        <v>0</v>
      </c>
      <c r="L17" s="2928">
        <v>0</v>
      </c>
      <c r="M17" s="2931"/>
      <c r="N17" s="2925">
        <v>0</v>
      </c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787" t="s">
        <v>2335</v>
      </c>
      <c r="B18" s="4789"/>
      <c r="C18" s="2896">
        <f t="shared" si="4"/>
        <v>3</v>
      </c>
      <c r="D18" s="2926">
        <v>0</v>
      </c>
      <c r="E18" s="2927">
        <v>0</v>
      </c>
      <c r="F18" s="2927">
        <v>0</v>
      </c>
      <c r="G18" s="2928">
        <v>3</v>
      </c>
      <c r="H18" s="2929">
        <v>0</v>
      </c>
      <c r="I18" s="2072">
        <v>0</v>
      </c>
      <c r="J18" s="2930">
        <v>0</v>
      </c>
      <c r="K18" s="2929">
        <v>2</v>
      </c>
      <c r="L18" s="2928">
        <v>1</v>
      </c>
      <c r="M18" s="2925">
        <v>3</v>
      </c>
      <c r="N18" s="2925">
        <v>0</v>
      </c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787" t="s">
        <v>2334</v>
      </c>
      <c r="B19" s="4788"/>
      <c r="C19" s="2896">
        <f t="shared" si="4"/>
        <v>0</v>
      </c>
      <c r="D19" s="2926">
        <v>0</v>
      </c>
      <c r="E19" s="2927">
        <v>0</v>
      </c>
      <c r="F19" s="2927">
        <v>0</v>
      </c>
      <c r="G19" s="2928">
        <v>0</v>
      </c>
      <c r="H19" s="2929">
        <v>0</v>
      </c>
      <c r="I19" s="2072">
        <v>0</v>
      </c>
      <c r="J19" s="2930">
        <v>0</v>
      </c>
      <c r="K19" s="2929">
        <v>0</v>
      </c>
      <c r="L19" s="2928">
        <v>0</v>
      </c>
      <c r="M19" s="2925">
        <v>0</v>
      </c>
      <c r="N19" s="2925">
        <v>0</v>
      </c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787" t="s">
        <v>2333</v>
      </c>
      <c r="B20" s="4788"/>
      <c r="C20" s="2896">
        <f t="shared" si="4"/>
        <v>1</v>
      </c>
      <c r="D20" s="2926">
        <v>1</v>
      </c>
      <c r="E20" s="2927">
        <v>0</v>
      </c>
      <c r="F20" s="2927">
        <v>0</v>
      </c>
      <c r="G20" s="2928">
        <v>0</v>
      </c>
      <c r="H20" s="2929">
        <v>0</v>
      </c>
      <c r="I20" s="2072">
        <v>0</v>
      </c>
      <c r="J20" s="2930">
        <v>0</v>
      </c>
      <c r="K20" s="2929">
        <v>1</v>
      </c>
      <c r="L20" s="2928">
        <v>0</v>
      </c>
      <c r="M20" s="2925">
        <v>0</v>
      </c>
      <c r="N20" s="2925">
        <v>0</v>
      </c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787" t="s">
        <v>2332</v>
      </c>
      <c r="B21" s="4788"/>
      <c r="C21" s="2896">
        <f t="shared" si="4"/>
        <v>63</v>
      </c>
      <c r="D21" s="2926">
        <v>49</v>
      </c>
      <c r="E21" s="2927">
        <v>11</v>
      </c>
      <c r="F21" s="2927">
        <v>3</v>
      </c>
      <c r="G21" s="2928">
        <v>0</v>
      </c>
      <c r="H21" s="2929">
        <v>0</v>
      </c>
      <c r="I21" s="2072">
        <v>0</v>
      </c>
      <c r="J21" s="2930">
        <v>34</v>
      </c>
      <c r="K21" s="2929">
        <v>10</v>
      </c>
      <c r="L21" s="2928">
        <v>19</v>
      </c>
      <c r="M21" s="2931"/>
      <c r="N21" s="2925">
        <v>0</v>
      </c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787" t="s">
        <v>2330</v>
      </c>
      <c r="B22" s="4788"/>
      <c r="C22" s="2896">
        <f t="shared" si="4"/>
        <v>5</v>
      </c>
      <c r="D22" s="2926">
        <v>3</v>
      </c>
      <c r="E22" s="2927">
        <v>2</v>
      </c>
      <c r="F22" s="2927">
        <v>0</v>
      </c>
      <c r="G22" s="2928">
        <v>0</v>
      </c>
      <c r="H22" s="2929">
        <v>0</v>
      </c>
      <c r="I22" s="2072">
        <v>0</v>
      </c>
      <c r="J22" s="2930">
        <v>3</v>
      </c>
      <c r="K22" s="2929">
        <v>2</v>
      </c>
      <c r="L22" s="2928">
        <v>0</v>
      </c>
      <c r="M22" s="2931"/>
      <c r="N22" s="2925">
        <v>0</v>
      </c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787" t="s">
        <v>2328</v>
      </c>
      <c r="B23" s="4789"/>
      <c r="C23" s="2896">
        <f>SUM(D23:G23)</f>
        <v>0</v>
      </c>
      <c r="D23" s="2926">
        <v>0</v>
      </c>
      <c r="E23" s="2927">
        <v>0</v>
      </c>
      <c r="F23" s="2927">
        <v>0</v>
      </c>
      <c r="G23" s="2928">
        <v>0</v>
      </c>
      <c r="H23" s="2929">
        <v>0</v>
      </c>
      <c r="I23" s="2072">
        <v>0</v>
      </c>
      <c r="J23" s="2930">
        <v>0</v>
      </c>
      <c r="K23" s="2929">
        <v>0</v>
      </c>
      <c r="L23" s="2928">
        <v>0</v>
      </c>
      <c r="M23" s="2925">
        <v>0</v>
      </c>
      <c r="N23" s="2925">
        <v>0</v>
      </c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787" t="s">
        <v>2329</v>
      </c>
      <c r="B24" s="4789"/>
      <c r="C24" s="2896">
        <f t="shared" si="4"/>
        <v>1</v>
      </c>
      <c r="D24" s="2926">
        <v>1</v>
      </c>
      <c r="E24" s="2927">
        <v>0</v>
      </c>
      <c r="F24" s="2927">
        <v>0</v>
      </c>
      <c r="G24" s="2928">
        <v>0</v>
      </c>
      <c r="H24" s="2929">
        <v>0</v>
      </c>
      <c r="I24" s="2072">
        <v>0</v>
      </c>
      <c r="J24" s="2930">
        <v>0</v>
      </c>
      <c r="K24" s="2929">
        <v>1</v>
      </c>
      <c r="L24" s="2928">
        <v>0</v>
      </c>
      <c r="M24" s="2925">
        <v>0</v>
      </c>
      <c r="N24" s="2925">
        <v>0</v>
      </c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787" t="s">
        <v>2327</v>
      </c>
      <c r="B25" s="4789"/>
      <c r="C25" s="2896">
        <f>SUM(D25:G25)</f>
        <v>0</v>
      </c>
      <c r="D25" s="2926">
        <v>0</v>
      </c>
      <c r="E25" s="2927">
        <v>0</v>
      </c>
      <c r="F25" s="2927">
        <v>0</v>
      </c>
      <c r="G25" s="2928">
        <v>0</v>
      </c>
      <c r="H25" s="2929">
        <v>0</v>
      </c>
      <c r="I25" s="2072">
        <v>0</v>
      </c>
      <c r="J25" s="2930">
        <v>0</v>
      </c>
      <c r="K25" s="2929">
        <v>0</v>
      </c>
      <c r="L25" s="2928">
        <v>0</v>
      </c>
      <c r="M25" s="2925">
        <v>0</v>
      </c>
      <c r="N25" s="2925">
        <v>0</v>
      </c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787" t="s">
        <v>2326</v>
      </c>
      <c r="B26" s="4788"/>
      <c r="C26" s="2896">
        <f t="shared" si="4"/>
        <v>0</v>
      </c>
      <c r="D26" s="2926">
        <v>0</v>
      </c>
      <c r="E26" s="2927">
        <v>0</v>
      </c>
      <c r="F26" s="2927">
        <v>0</v>
      </c>
      <c r="G26" s="2928">
        <v>0</v>
      </c>
      <c r="H26" s="2929">
        <v>0</v>
      </c>
      <c r="I26" s="2072">
        <v>0</v>
      </c>
      <c r="J26" s="2930">
        <v>0</v>
      </c>
      <c r="K26" s="2929">
        <v>0</v>
      </c>
      <c r="L26" s="2928">
        <v>0</v>
      </c>
      <c r="M26" s="2931"/>
      <c r="N26" s="2925">
        <v>0</v>
      </c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787" t="s">
        <v>2325</v>
      </c>
      <c r="B27" s="4789"/>
      <c r="C27" s="2896">
        <f t="shared" si="4"/>
        <v>3</v>
      </c>
      <c r="D27" s="2926">
        <v>3</v>
      </c>
      <c r="E27" s="2927">
        <v>0</v>
      </c>
      <c r="F27" s="2927">
        <v>0</v>
      </c>
      <c r="G27" s="2928">
        <v>0</v>
      </c>
      <c r="H27" s="2929">
        <v>0</v>
      </c>
      <c r="I27" s="2072">
        <v>0</v>
      </c>
      <c r="J27" s="2930">
        <v>1</v>
      </c>
      <c r="K27" s="2929">
        <v>1</v>
      </c>
      <c r="L27" s="2928">
        <v>1</v>
      </c>
      <c r="M27" s="2931"/>
      <c r="N27" s="2925">
        <v>0</v>
      </c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65" t="s">
        <v>2324</v>
      </c>
      <c r="B28" s="4848"/>
      <c r="C28" s="2896">
        <f t="shared" si="4"/>
        <v>0</v>
      </c>
      <c r="D28" s="2926">
        <v>0</v>
      </c>
      <c r="E28" s="2927">
        <v>0</v>
      </c>
      <c r="F28" s="2927">
        <v>0</v>
      </c>
      <c r="G28" s="2928">
        <v>0</v>
      </c>
      <c r="H28" s="2929">
        <v>0</v>
      </c>
      <c r="I28" s="2072">
        <v>0</v>
      </c>
      <c r="J28" s="2930">
        <v>0</v>
      </c>
      <c r="K28" s="2929">
        <v>0</v>
      </c>
      <c r="L28" s="2928">
        <v>0</v>
      </c>
      <c r="M28" s="2931"/>
      <c r="N28" s="2925">
        <v>0</v>
      </c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65" t="s">
        <v>2320</v>
      </c>
      <c r="B29" s="4847"/>
      <c r="C29" s="2896">
        <f t="shared" si="4"/>
        <v>4</v>
      </c>
      <c r="D29" s="2926">
        <v>4</v>
      </c>
      <c r="E29" s="2927">
        <v>0</v>
      </c>
      <c r="F29" s="2927">
        <v>0</v>
      </c>
      <c r="G29" s="2928">
        <v>0</v>
      </c>
      <c r="H29" s="2929">
        <v>0</v>
      </c>
      <c r="I29" s="2072">
        <v>0</v>
      </c>
      <c r="J29" s="2930">
        <v>2</v>
      </c>
      <c r="K29" s="2929">
        <v>2</v>
      </c>
      <c r="L29" s="2928">
        <v>0</v>
      </c>
      <c r="M29" s="2932">
        <v>0</v>
      </c>
      <c r="N29" s="2925">
        <v>0</v>
      </c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787" t="s">
        <v>2319</v>
      </c>
      <c r="B30" s="4788"/>
      <c r="C30" s="2896">
        <f t="shared" si="4"/>
        <v>0</v>
      </c>
      <c r="D30" s="2933">
        <v>0</v>
      </c>
      <c r="E30" s="2927">
        <v>0</v>
      </c>
      <c r="F30" s="2927">
        <v>0</v>
      </c>
      <c r="G30" s="2928">
        <v>0</v>
      </c>
      <c r="H30" s="2072">
        <v>0</v>
      </c>
      <c r="I30" s="2072">
        <v>0</v>
      </c>
      <c r="J30" s="2933">
        <v>0</v>
      </c>
      <c r="K30" s="2929">
        <v>0</v>
      </c>
      <c r="L30" s="2928">
        <v>0</v>
      </c>
      <c r="M30" s="2932">
        <v>0</v>
      </c>
      <c r="N30" s="2925">
        <v>0</v>
      </c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49" t="s">
        <v>2317</v>
      </c>
      <c r="B31" s="5250"/>
      <c r="C31" s="2934">
        <f>SUM(D31:G31)</f>
        <v>0</v>
      </c>
      <c r="D31" s="1190">
        <v>0</v>
      </c>
      <c r="E31" s="2935">
        <v>0</v>
      </c>
      <c r="F31" s="2935">
        <v>0</v>
      </c>
      <c r="G31" s="2936">
        <v>0</v>
      </c>
      <c r="H31" s="2069">
        <v>0</v>
      </c>
      <c r="I31" s="2069">
        <v>0</v>
      </c>
      <c r="J31" s="1190">
        <v>0</v>
      </c>
      <c r="K31" s="2390">
        <v>0</v>
      </c>
      <c r="L31" s="2936">
        <v>0</v>
      </c>
      <c r="M31" s="2937">
        <v>0</v>
      </c>
      <c r="N31" s="2068">
        <v>0</v>
      </c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51" t="s">
        <v>2295</v>
      </c>
      <c r="B32" s="3550" t="s">
        <v>2331</v>
      </c>
      <c r="C32" s="2938">
        <f>SUM(D32:G32)</f>
        <v>1</v>
      </c>
      <c r="D32" s="2922">
        <v>1</v>
      </c>
      <c r="E32" s="2077">
        <v>0</v>
      </c>
      <c r="F32" s="2077">
        <v>0</v>
      </c>
      <c r="G32" s="2074">
        <v>0</v>
      </c>
      <c r="H32" s="2076">
        <v>0</v>
      </c>
      <c r="I32" s="2075">
        <v>0</v>
      </c>
      <c r="J32" s="2923">
        <v>1</v>
      </c>
      <c r="K32" s="2076">
        <v>0</v>
      </c>
      <c r="L32" s="2074">
        <v>0</v>
      </c>
      <c r="M32" s="2939"/>
      <c r="N32" s="2940">
        <v>0</v>
      </c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52"/>
      <c r="B33" s="3551" t="s">
        <v>2323</v>
      </c>
      <c r="C33" s="2896">
        <f t="shared" si="4"/>
        <v>2</v>
      </c>
      <c r="D33" s="2926">
        <v>2</v>
      </c>
      <c r="E33" s="2927">
        <v>0</v>
      </c>
      <c r="F33" s="2927">
        <v>0</v>
      </c>
      <c r="G33" s="2928">
        <v>0</v>
      </c>
      <c r="H33" s="2929">
        <v>0</v>
      </c>
      <c r="I33" s="2072">
        <v>0</v>
      </c>
      <c r="J33" s="2930">
        <v>1</v>
      </c>
      <c r="K33" s="2929">
        <v>1</v>
      </c>
      <c r="L33" s="2928">
        <v>0</v>
      </c>
      <c r="M33" s="4093"/>
      <c r="N33" s="2925">
        <v>0</v>
      </c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52"/>
      <c r="B34" s="3551" t="s">
        <v>2322</v>
      </c>
      <c r="C34" s="2896">
        <f t="shared" si="4"/>
        <v>3</v>
      </c>
      <c r="D34" s="2941">
        <v>2</v>
      </c>
      <c r="E34" s="2942">
        <v>1</v>
      </c>
      <c r="F34" s="2942">
        <v>0</v>
      </c>
      <c r="G34" s="321">
        <v>0</v>
      </c>
      <c r="H34" s="948">
        <v>0</v>
      </c>
      <c r="I34" s="2073">
        <v>0</v>
      </c>
      <c r="J34" s="2943">
        <v>2</v>
      </c>
      <c r="K34" s="948">
        <v>1</v>
      </c>
      <c r="L34" s="321">
        <v>0</v>
      </c>
      <c r="M34" s="4093"/>
      <c r="N34" s="2925">
        <v>0</v>
      </c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52"/>
      <c r="B35" s="3551" t="s">
        <v>2321</v>
      </c>
      <c r="C35" s="2896">
        <f>SUM(D35:G35)</f>
        <v>0</v>
      </c>
      <c r="D35" s="2893">
        <v>0</v>
      </c>
      <c r="E35" s="2927">
        <v>0</v>
      </c>
      <c r="F35" s="2927">
        <v>0</v>
      </c>
      <c r="G35" s="2928">
        <v>0</v>
      </c>
      <c r="H35" s="2929">
        <v>0</v>
      </c>
      <c r="I35" s="2072">
        <v>0</v>
      </c>
      <c r="J35" s="2930">
        <v>0</v>
      </c>
      <c r="K35" s="2929">
        <v>0</v>
      </c>
      <c r="L35" s="2928">
        <v>0</v>
      </c>
      <c r="M35" s="4094"/>
      <c r="N35" s="2925">
        <v>0</v>
      </c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53"/>
      <c r="B36" s="3552" t="s">
        <v>2318</v>
      </c>
      <c r="C36" s="2934">
        <f>SUM(D36:G36)</f>
        <v>28</v>
      </c>
      <c r="D36" s="1190">
        <v>23</v>
      </c>
      <c r="E36" s="2935">
        <v>1</v>
      </c>
      <c r="F36" s="2935">
        <v>4</v>
      </c>
      <c r="G36" s="2936">
        <v>0</v>
      </c>
      <c r="H36" s="2069">
        <v>0</v>
      </c>
      <c r="I36" s="2069">
        <v>0</v>
      </c>
      <c r="J36" s="1190">
        <v>16</v>
      </c>
      <c r="K36" s="2390">
        <v>11</v>
      </c>
      <c r="L36" s="2936">
        <v>1</v>
      </c>
      <c r="M36" s="4095"/>
      <c r="N36" s="2068">
        <v>0</v>
      </c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5" t="s">
        <v>2300</v>
      </c>
      <c r="B38" s="4184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47" t="s">
        <v>2310</v>
      </c>
      <c r="B39" s="5248"/>
      <c r="C39" s="2065">
        <f>SUM(D39:F39)</f>
        <v>0</v>
      </c>
      <c r="D39" s="1797">
        <v>0</v>
      </c>
      <c r="E39" s="1893">
        <v>0</v>
      </c>
      <c r="F39" s="1892">
        <v>0</v>
      </c>
      <c r="G39" s="1836"/>
      <c r="H39" s="2061">
        <v>0</v>
      </c>
      <c r="I39" s="2061">
        <v>0</v>
      </c>
      <c r="J39" s="2061">
        <v>0</v>
      </c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312" t="s">
        <v>2309</v>
      </c>
      <c r="B40" s="4311"/>
      <c r="C40" s="2064">
        <f t="shared" ref="C40:C45" si="6">SUM(D40:F40)</f>
        <v>0</v>
      </c>
      <c r="D40" s="125">
        <v>0</v>
      </c>
      <c r="E40" s="126">
        <v>0</v>
      </c>
      <c r="F40" s="197">
        <v>0</v>
      </c>
      <c r="G40" s="784"/>
      <c r="H40" s="2061">
        <v>0</v>
      </c>
      <c r="I40" s="2061">
        <v>0</v>
      </c>
      <c r="J40" s="2061">
        <v>0</v>
      </c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312" t="s">
        <v>2308</v>
      </c>
      <c r="B41" s="4311"/>
      <c r="C41" s="317">
        <f t="shared" si="6"/>
        <v>0</v>
      </c>
      <c r="D41" s="125">
        <v>0</v>
      </c>
      <c r="E41" s="126">
        <v>0</v>
      </c>
      <c r="F41" s="197">
        <v>0</v>
      </c>
      <c r="G41" s="784"/>
      <c r="H41" s="2061">
        <v>0</v>
      </c>
      <c r="I41" s="2061">
        <v>0</v>
      </c>
      <c r="J41" s="2061">
        <v>0</v>
      </c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312" t="s">
        <v>2307</v>
      </c>
      <c r="B42" s="4311"/>
      <c r="C42" s="317">
        <f t="shared" si="6"/>
        <v>0</v>
      </c>
      <c r="D42" s="125">
        <v>0</v>
      </c>
      <c r="E42" s="130">
        <v>0</v>
      </c>
      <c r="F42" s="197">
        <v>0</v>
      </c>
      <c r="G42" s="573"/>
      <c r="H42" s="1438">
        <v>0</v>
      </c>
      <c r="I42" s="1438">
        <v>0</v>
      </c>
      <c r="J42" s="1438">
        <v>0</v>
      </c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594" t="s">
        <v>2306</v>
      </c>
      <c r="B43" s="2063" t="s">
        <v>2305</v>
      </c>
      <c r="C43" s="2060">
        <f t="shared" si="6"/>
        <v>0</v>
      </c>
      <c r="D43" s="1797">
        <v>0</v>
      </c>
      <c r="E43" s="1893">
        <v>0</v>
      </c>
      <c r="F43" s="1892">
        <v>0</v>
      </c>
      <c r="G43" s="1836"/>
      <c r="H43" s="2062">
        <v>0</v>
      </c>
      <c r="I43" s="2062">
        <v>0</v>
      </c>
      <c r="J43" s="2062">
        <v>0</v>
      </c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594"/>
      <c r="B44" s="464" t="s">
        <v>2268</v>
      </c>
      <c r="C44" s="317">
        <f t="shared" si="6"/>
        <v>0</v>
      </c>
      <c r="D44" s="125">
        <v>0</v>
      </c>
      <c r="E44" s="126">
        <v>0</v>
      </c>
      <c r="F44" s="197">
        <v>0</v>
      </c>
      <c r="G44" s="784"/>
      <c r="H44" s="2062">
        <v>0</v>
      </c>
      <c r="I44" s="2062">
        <v>0</v>
      </c>
      <c r="J44" s="2062">
        <v>0</v>
      </c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594"/>
      <c r="B45" s="465" t="s">
        <v>2304</v>
      </c>
      <c r="C45" s="687">
        <f t="shared" si="6"/>
        <v>0</v>
      </c>
      <c r="D45" s="140">
        <v>0</v>
      </c>
      <c r="E45" s="95">
        <v>0</v>
      </c>
      <c r="F45" s="117">
        <v>0</v>
      </c>
      <c r="G45" s="780"/>
      <c r="H45" s="2061">
        <v>0</v>
      </c>
      <c r="I45" s="2061">
        <v>0</v>
      </c>
      <c r="J45" s="2061">
        <v>0</v>
      </c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46" t="s">
        <v>2303</v>
      </c>
      <c r="B46" s="4847"/>
      <c r="C46" s="2060">
        <f>SUM(D46:G46)</f>
        <v>0</v>
      </c>
      <c r="D46" s="1797">
        <v>0</v>
      </c>
      <c r="E46" s="1893">
        <v>0</v>
      </c>
      <c r="F46" s="1892">
        <v>0</v>
      </c>
      <c r="G46" s="2059">
        <v>0</v>
      </c>
      <c r="H46" s="1897">
        <v>0</v>
      </c>
      <c r="I46" s="1897">
        <v>0</v>
      </c>
      <c r="J46" s="1897">
        <v>0</v>
      </c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62" t="s">
        <v>33</v>
      </c>
      <c r="B47" s="4863"/>
      <c r="C47" s="687">
        <f>SUM(D47:G47)</f>
        <v>0</v>
      </c>
      <c r="D47" s="140">
        <v>0</v>
      </c>
      <c r="E47" s="95">
        <v>0</v>
      </c>
      <c r="F47" s="205">
        <v>0</v>
      </c>
      <c r="G47" s="249">
        <v>0</v>
      </c>
      <c r="H47" s="307">
        <v>0</v>
      </c>
      <c r="I47" s="307">
        <v>0</v>
      </c>
      <c r="J47" s="307">
        <v>0</v>
      </c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5" t="s">
        <v>27</v>
      </c>
      <c r="B48" s="5256"/>
      <c r="C48" s="1885">
        <f t="shared" ref="C48:J48" si="7">SUM(C39:C47)</f>
        <v>0</v>
      </c>
      <c r="D48" s="1885">
        <f>SUM(D39:D47)</f>
        <v>0</v>
      </c>
      <c r="E48" s="1884">
        <f t="shared" si="7"/>
        <v>0</v>
      </c>
      <c r="F48" s="2058">
        <f t="shared" si="7"/>
        <v>0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5" t="s">
        <v>2300</v>
      </c>
      <c r="B51" s="4184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57" t="s">
        <v>2297</v>
      </c>
      <c r="B52" s="5258"/>
      <c r="C52" s="2048">
        <f t="shared" ref="C52:C58" si="8">SUM(D52:E52)</f>
        <v>54</v>
      </c>
      <c r="D52" s="1797">
        <v>14</v>
      </c>
      <c r="E52" s="1892">
        <v>40</v>
      </c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088" t="s">
        <v>2296</v>
      </c>
      <c r="B53" s="5259"/>
      <c r="C53" s="689">
        <f t="shared" si="8"/>
        <v>17</v>
      </c>
      <c r="D53" s="430">
        <v>7</v>
      </c>
      <c r="E53" s="211">
        <v>10</v>
      </c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443" t="s">
        <v>2295</v>
      </c>
      <c r="B54" s="3539" t="s">
        <v>2294</v>
      </c>
      <c r="C54" s="2048">
        <f t="shared" si="8"/>
        <v>14</v>
      </c>
      <c r="D54" s="1797">
        <v>13</v>
      </c>
      <c r="E54" s="1892">
        <v>1</v>
      </c>
      <c r="F54" s="2039">
        <v>14</v>
      </c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445"/>
      <c r="B55" s="3096" t="s">
        <v>2293</v>
      </c>
      <c r="C55" s="163">
        <f t="shared" si="8"/>
        <v>72</v>
      </c>
      <c r="D55" s="140">
        <v>49</v>
      </c>
      <c r="E55" s="205">
        <v>23</v>
      </c>
      <c r="F55" s="247">
        <v>72</v>
      </c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78" t="s">
        <v>2292</v>
      </c>
      <c r="B56" s="4579"/>
      <c r="C56" s="2050">
        <f t="shared" si="8"/>
        <v>2</v>
      </c>
      <c r="D56" s="1576">
        <v>1</v>
      </c>
      <c r="E56" s="245">
        <v>1</v>
      </c>
      <c r="F56" s="2049">
        <v>2</v>
      </c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60" t="s">
        <v>78</v>
      </c>
      <c r="B57" s="5260"/>
      <c r="C57" s="2048">
        <f t="shared" si="8"/>
        <v>147</v>
      </c>
      <c r="D57" s="1797">
        <v>87</v>
      </c>
      <c r="E57" s="1895">
        <v>60</v>
      </c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78" t="s">
        <v>2814</v>
      </c>
      <c r="B58" s="4579"/>
      <c r="C58" s="162">
        <f t="shared" si="8"/>
        <v>6</v>
      </c>
      <c r="D58" s="125">
        <v>0</v>
      </c>
      <c r="E58" s="127">
        <v>6</v>
      </c>
      <c r="F58" s="241">
        <v>6</v>
      </c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69" t="s">
        <v>2291</v>
      </c>
      <c r="B59" s="4169"/>
      <c r="C59" s="2046">
        <f>D59</f>
        <v>0</v>
      </c>
      <c r="D59" s="125">
        <v>0</v>
      </c>
      <c r="E59" s="965"/>
      <c r="F59" s="241">
        <v>0</v>
      </c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4" t="s">
        <v>2290</v>
      </c>
      <c r="B60" s="5254"/>
      <c r="C60" s="2046">
        <f>D60</f>
        <v>0</v>
      </c>
      <c r="D60" s="125">
        <v>0</v>
      </c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165" t="s">
        <v>2289</v>
      </c>
      <c r="B61" s="5165"/>
      <c r="C61" s="2044">
        <f>+F61</f>
        <v>0</v>
      </c>
      <c r="D61" s="446"/>
      <c r="E61" s="2043"/>
      <c r="F61" s="246">
        <v>0</v>
      </c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49" t="s">
        <v>2287</v>
      </c>
      <c r="B63" s="4264"/>
      <c r="C63" s="5264" t="s">
        <v>2286</v>
      </c>
      <c r="D63" s="5264"/>
      <c r="E63" s="5264"/>
      <c r="F63" s="5264"/>
      <c r="G63" s="5265"/>
      <c r="H63" s="4506" t="s">
        <v>2285</v>
      </c>
      <c r="I63" s="5261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330"/>
      <c r="B64" s="4265"/>
      <c r="C64" s="4449" t="s">
        <v>27</v>
      </c>
      <c r="D64" s="4575" t="s">
        <v>2284</v>
      </c>
      <c r="E64" s="4183"/>
      <c r="F64" s="4184"/>
      <c r="G64" s="4679" t="s">
        <v>2283</v>
      </c>
      <c r="H64" s="4279"/>
      <c r="I64" s="5261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0"/>
      <c r="B65" s="4427"/>
      <c r="C65" s="4450"/>
      <c r="D65" s="1776" t="s">
        <v>2282</v>
      </c>
      <c r="E65" s="1876" t="s">
        <v>2281</v>
      </c>
      <c r="F65" s="1889" t="s">
        <v>2280</v>
      </c>
      <c r="G65" s="4680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62" t="s">
        <v>2277</v>
      </c>
      <c r="B66" s="5263"/>
      <c r="C66" s="2040">
        <f>SUM(D66:F66)</f>
        <v>2</v>
      </c>
      <c r="D66" s="1797">
        <v>1</v>
      </c>
      <c r="E66" s="1893">
        <v>0</v>
      </c>
      <c r="F66" s="1832">
        <v>1</v>
      </c>
      <c r="G66" s="1837">
        <v>0</v>
      </c>
      <c r="H66" s="2039">
        <v>0</v>
      </c>
      <c r="I66" s="1798">
        <v>0</v>
      </c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220" t="s">
        <v>2276</v>
      </c>
      <c r="B67" s="4221"/>
      <c r="C67" s="2038">
        <f t="shared" ref="C67:C71" si="9">SUM(D67:F67)</f>
        <v>0</v>
      </c>
      <c r="D67" s="125">
        <v>0</v>
      </c>
      <c r="E67" s="126">
        <v>0</v>
      </c>
      <c r="F67" s="137">
        <v>0</v>
      </c>
      <c r="G67" s="184">
        <v>0</v>
      </c>
      <c r="H67" s="241">
        <v>2</v>
      </c>
      <c r="I67" s="138">
        <v>0</v>
      </c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220" t="s">
        <v>2275</v>
      </c>
      <c r="B68" s="4221"/>
      <c r="C68" s="2038">
        <f t="shared" si="9"/>
        <v>0</v>
      </c>
      <c r="D68" s="125">
        <v>0</v>
      </c>
      <c r="E68" s="126">
        <v>0</v>
      </c>
      <c r="F68" s="137">
        <v>0</v>
      </c>
      <c r="G68" s="184">
        <v>0</v>
      </c>
      <c r="H68" s="241">
        <v>2</v>
      </c>
      <c r="I68" s="138">
        <v>0</v>
      </c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220" t="s">
        <v>2274</v>
      </c>
      <c r="B69" s="4221"/>
      <c r="C69" s="2038">
        <f t="shared" si="9"/>
        <v>0</v>
      </c>
      <c r="D69" s="125">
        <v>0</v>
      </c>
      <c r="E69" s="126">
        <v>0</v>
      </c>
      <c r="F69" s="137">
        <v>0</v>
      </c>
      <c r="G69" s="184">
        <v>0</v>
      </c>
      <c r="H69" s="241">
        <v>5</v>
      </c>
      <c r="I69" s="138">
        <v>0</v>
      </c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220" t="s">
        <v>2273</v>
      </c>
      <c r="B70" s="4221"/>
      <c r="C70" s="2038">
        <f t="shared" si="9"/>
        <v>4</v>
      </c>
      <c r="D70" s="125">
        <v>2</v>
      </c>
      <c r="E70" s="126">
        <v>0</v>
      </c>
      <c r="F70" s="137">
        <v>2</v>
      </c>
      <c r="G70" s="184">
        <v>0</v>
      </c>
      <c r="H70" s="241">
        <v>7</v>
      </c>
      <c r="I70" s="138">
        <v>0</v>
      </c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550" t="s">
        <v>153</v>
      </c>
      <c r="B71" s="4305"/>
      <c r="C71" s="2037">
        <f t="shared" si="9"/>
        <v>2</v>
      </c>
      <c r="D71" s="140">
        <v>2</v>
      </c>
      <c r="E71" s="95">
        <v>0</v>
      </c>
      <c r="F71" s="116">
        <v>0</v>
      </c>
      <c r="G71" s="186">
        <v>0</v>
      </c>
      <c r="H71" s="247">
        <v>0</v>
      </c>
      <c r="I71" s="98">
        <v>0</v>
      </c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12" t="s">
        <v>2266</v>
      </c>
      <c r="B74" s="4512" t="s">
        <v>2270</v>
      </c>
      <c r="C74" s="4575" t="s">
        <v>2269</v>
      </c>
      <c r="D74" s="4183"/>
      <c r="E74" s="4183"/>
      <c r="F74" s="4183"/>
      <c r="G74" s="418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11"/>
      <c r="B75" s="4511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>
        <v>0</v>
      </c>
      <c r="D76" s="1890">
        <v>0</v>
      </c>
      <c r="E76" s="1890">
        <v>0</v>
      </c>
      <c r="F76" s="1890">
        <v>0</v>
      </c>
      <c r="G76" s="1796">
        <v>0</v>
      </c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>
        <v>0</v>
      </c>
      <c r="D77" s="117">
        <v>0</v>
      </c>
      <c r="E77" s="117">
        <v>0</v>
      </c>
      <c r="F77" s="117">
        <v>0</v>
      </c>
      <c r="G77" s="142">
        <v>0</v>
      </c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12" t="s">
        <v>2266</v>
      </c>
      <c r="B79" s="4512" t="s">
        <v>2265</v>
      </c>
      <c r="C79" s="4575" t="s">
        <v>2264</v>
      </c>
      <c r="D79" s="4183"/>
      <c r="E79" s="4183"/>
      <c r="F79" s="4183"/>
      <c r="G79" s="4184"/>
    </row>
    <row r="80" spans="1:234" ht="21" customHeight="1" x14ac:dyDescent="0.2">
      <c r="A80" s="4511"/>
      <c r="B80" s="4511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27</v>
      </c>
      <c r="C81" s="1847">
        <v>5</v>
      </c>
      <c r="D81" s="2034">
        <v>16</v>
      </c>
      <c r="E81" s="2034">
        <v>4</v>
      </c>
      <c r="F81" s="2034">
        <v>0</v>
      </c>
      <c r="G81" s="1870">
        <v>2</v>
      </c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12" t="s">
        <v>36</v>
      </c>
      <c r="B83" s="4150" t="s">
        <v>2261</v>
      </c>
      <c r="C83" s="4150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11"/>
      <c r="B84" s="4155"/>
      <c r="C84" s="4151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>
        <v>0</v>
      </c>
      <c r="C85" s="3542">
        <v>0</v>
      </c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476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algorithmName="SHA-512" hashValue="giIUv8fdwXI78RG1Hk4NXzxyN8mpvUAbehSKTxPXge4VjiPQ6gTwAT36Q/p3CdjHig3NNNJDWMAAHMC6hbKxQA==" saltValue="39km7K3fzVoa/M15wnQfNg==" spinCount="100000"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showZeros="0" topLeftCell="A121" zoomScale="87" zoomScaleNormal="87" workbookViewId="0">
      <selection activeCell="R34" sqref="R34"/>
    </sheetView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PURRANQUE - ( 10303 )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PURRANQUE - ( 123307 )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62" t="s">
        <v>597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66" t="s">
        <v>599</v>
      </c>
      <c r="B9" s="5267"/>
      <c r="C9" s="5268"/>
      <c r="D9" s="5269" t="s">
        <v>27</v>
      </c>
      <c r="E9" s="5270" t="s">
        <v>600</v>
      </c>
      <c r="F9" s="5271"/>
      <c r="G9" s="5271"/>
      <c r="H9" s="5271"/>
      <c r="I9" s="5272"/>
      <c r="J9" s="4355" t="s">
        <v>601</v>
      </c>
      <c r="K9" s="4356"/>
      <c r="L9" s="4356"/>
      <c r="M9" s="4356"/>
      <c r="N9" s="4356"/>
      <c r="O9" s="4356"/>
      <c r="P9" s="4356"/>
      <c r="Q9" s="4356"/>
      <c r="R9" s="4356"/>
      <c r="S9" s="4356"/>
      <c r="T9" s="4356"/>
      <c r="U9" s="4356"/>
      <c r="V9" s="4356"/>
      <c r="W9" s="4356"/>
      <c r="X9" s="4376"/>
      <c r="Y9" s="5273" t="s">
        <v>93</v>
      </c>
      <c r="Z9" s="4376"/>
      <c r="AA9" s="4353" t="s">
        <v>602</v>
      </c>
      <c r="AB9" s="5269" t="s">
        <v>603</v>
      </c>
      <c r="AC9" s="5269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426"/>
      <c r="B10" s="4279"/>
      <c r="C10" s="4427"/>
      <c r="D10" s="4369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76"/>
      <c r="AB10" s="4369"/>
      <c r="AC10" s="4369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282" t="s">
        <v>611</v>
      </c>
      <c r="B11" s="5286" t="s">
        <v>612</v>
      </c>
      <c r="C11" s="5287"/>
      <c r="D11" s="481">
        <f>SUM(E11:G11)</f>
        <v>0</v>
      </c>
      <c r="E11" s="482">
        <v>0</v>
      </c>
      <c r="F11" s="483">
        <v>0</v>
      </c>
      <c r="G11" s="483">
        <v>0</v>
      </c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283"/>
      <c r="B12" s="4349" t="s">
        <v>613</v>
      </c>
      <c r="C12" s="462" t="s">
        <v>614</v>
      </c>
      <c r="D12" s="88">
        <f>SUM(E12:X12)</f>
        <v>0</v>
      </c>
      <c r="E12" s="121">
        <v>0</v>
      </c>
      <c r="F12" s="102">
        <v>0</v>
      </c>
      <c r="G12" s="102">
        <v>0</v>
      </c>
      <c r="H12" s="102">
        <v>0</v>
      </c>
      <c r="I12" s="114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294">
        <v>0</v>
      </c>
      <c r="Y12" s="150">
        <v>0</v>
      </c>
      <c r="Z12" s="294">
        <v>0</v>
      </c>
      <c r="AA12" s="435">
        <v>0</v>
      </c>
      <c r="AB12" s="435">
        <v>0</v>
      </c>
      <c r="AC12" s="435">
        <v>0</v>
      </c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283"/>
      <c r="B13" s="4163"/>
      <c r="C13" s="3195" t="s">
        <v>615</v>
      </c>
      <c r="D13" s="124">
        <f>SUM(E13:X13)</f>
        <v>0</v>
      </c>
      <c r="E13" s="144">
        <v>0</v>
      </c>
      <c r="F13" s="90">
        <v>0</v>
      </c>
      <c r="G13" s="90">
        <v>0</v>
      </c>
      <c r="H13" s="90">
        <v>0</v>
      </c>
      <c r="I13" s="145">
        <v>0</v>
      </c>
      <c r="J13" s="90">
        <v>0</v>
      </c>
      <c r="K13" s="90">
        <v>0</v>
      </c>
      <c r="L13" s="90">
        <v>0</v>
      </c>
      <c r="M13" s="90">
        <v>0</v>
      </c>
      <c r="N13" s="90">
        <v>0</v>
      </c>
      <c r="O13" s="90">
        <v>0</v>
      </c>
      <c r="P13" s="90">
        <v>0</v>
      </c>
      <c r="Q13" s="90">
        <v>0</v>
      </c>
      <c r="R13" s="90">
        <v>0</v>
      </c>
      <c r="S13" s="90">
        <v>0</v>
      </c>
      <c r="T13" s="90">
        <v>0</v>
      </c>
      <c r="U13" s="90">
        <v>0</v>
      </c>
      <c r="V13" s="90">
        <v>0</v>
      </c>
      <c r="W13" s="90">
        <v>0</v>
      </c>
      <c r="X13" s="231">
        <v>0</v>
      </c>
      <c r="Y13" s="115">
        <v>0</v>
      </c>
      <c r="Z13" s="231">
        <v>0</v>
      </c>
      <c r="AA13" s="165">
        <v>0</v>
      </c>
      <c r="AB13" s="165">
        <v>0</v>
      </c>
      <c r="AC13" s="164">
        <v>0</v>
      </c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283"/>
      <c r="B14" s="4163"/>
      <c r="C14" s="3121" t="s">
        <v>616</v>
      </c>
      <c r="D14" s="206">
        <f t="shared" ref="D14:D15" si="3">SUM(E14:X14)</f>
        <v>0</v>
      </c>
      <c r="E14" s="2893">
        <v>0</v>
      </c>
      <c r="F14" s="3339">
        <v>0</v>
      </c>
      <c r="G14" s="3339">
        <v>0</v>
      </c>
      <c r="H14" s="3339">
        <v>0</v>
      </c>
      <c r="I14" s="2961">
        <v>0</v>
      </c>
      <c r="J14" s="3339">
        <v>0</v>
      </c>
      <c r="K14" s="3339">
        <v>0</v>
      </c>
      <c r="L14" s="3339">
        <v>0</v>
      </c>
      <c r="M14" s="3339">
        <v>0</v>
      </c>
      <c r="N14" s="3339">
        <v>0</v>
      </c>
      <c r="O14" s="3339">
        <v>0</v>
      </c>
      <c r="P14" s="3339">
        <v>0</v>
      </c>
      <c r="Q14" s="3339">
        <v>0</v>
      </c>
      <c r="R14" s="3339">
        <v>0</v>
      </c>
      <c r="S14" s="3339">
        <v>0</v>
      </c>
      <c r="T14" s="3339">
        <v>0</v>
      </c>
      <c r="U14" s="3339">
        <v>0</v>
      </c>
      <c r="V14" s="3339">
        <v>0</v>
      </c>
      <c r="W14" s="3339">
        <v>0</v>
      </c>
      <c r="X14" s="2962">
        <v>0</v>
      </c>
      <c r="Y14" s="3028">
        <v>0</v>
      </c>
      <c r="Z14" s="2962">
        <v>0</v>
      </c>
      <c r="AA14" s="2895">
        <v>0</v>
      </c>
      <c r="AB14" s="2895">
        <v>0</v>
      </c>
      <c r="AC14" s="2895">
        <v>0</v>
      </c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283"/>
      <c r="B15" s="4350"/>
      <c r="C15" s="503" t="s">
        <v>617</v>
      </c>
      <c r="D15" s="492">
        <f t="shared" si="3"/>
        <v>0</v>
      </c>
      <c r="E15" s="169">
        <v>0</v>
      </c>
      <c r="F15" s="108">
        <v>0</v>
      </c>
      <c r="G15" s="108">
        <v>0</v>
      </c>
      <c r="H15" s="108">
        <v>0</v>
      </c>
      <c r="I15" s="170">
        <v>0</v>
      </c>
      <c r="J15" s="108">
        <v>0</v>
      </c>
      <c r="K15" s="108">
        <v>0</v>
      </c>
      <c r="L15" s="108">
        <v>0</v>
      </c>
      <c r="M15" s="108">
        <v>0</v>
      </c>
      <c r="N15" s="108">
        <v>0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296">
        <v>0</v>
      </c>
      <c r="Y15" s="210">
        <v>0</v>
      </c>
      <c r="Z15" s="296">
        <v>0</v>
      </c>
      <c r="AA15" s="493">
        <v>0</v>
      </c>
      <c r="AB15" s="493">
        <v>0</v>
      </c>
      <c r="AC15" s="493">
        <v>0</v>
      </c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283"/>
      <c r="B16" s="4653" t="s">
        <v>618</v>
      </c>
      <c r="C16" s="4654"/>
      <c r="D16" s="99">
        <f t="shared" ref="D16:D20" si="4">SUM(E16:X16)</f>
        <v>0</v>
      </c>
      <c r="E16" s="144">
        <v>0</v>
      </c>
      <c r="F16" s="90">
        <v>0</v>
      </c>
      <c r="G16" s="90">
        <v>0</v>
      </c>
      <c r="H16" s="90">
        <v>0</v>
      </c>
      <c r="I16" s="164">
        <v>0</v>
      </c>
      <c r="J16" s="115">
        <v>0</v>
      </c>
      <c r="K16" s="90">
        <v>0</v>
      </c>
      <c r="L16" s="90">
        <v>0</v>
      </c>
      <c r="M16" s="195">
        <v>0</v>
      </c>
      <c r="N16" s="195">
        <v>0</v>
      </c>
      <c r="O16" s="195">
        <v>0</v>
      </c>
      <c r="P16" s="195">
        <v>0</v>
      </c>
      <c r="Q16" s="195">
        <v>0</v>
      </c>
      <c r="R16" s="195">
        <v>0</v>
      </c>
      <c r="S16" s="195">
        <v>0</v>
      </c>
      <c r="T16" s="195">
        <v>0</v>
      </c>
      <c r="U16" s="195">
        <v>0</v>
      </c>
      <c r="V16" s="195">
        <v>0</v>
      </c>
      <c r="W16" s="195">
        <v>0</v>
      </c>
      <c r="X16" s="195">
        <v>0</v>
      </c>
      <c r="Y16" s="322">
        <v>0</v>
      </c>
      <c r="Z16" s="230">
        <v>0</v>
      </c>
      <c r="AA16" s="164">
        <v>0</v>
      </c>
      <c r="AB16" s="164">
        <v>0</v>
      </c>
      <c r="AC16" s="164">
        <v>0</v>
      </c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283"/>
      <c r="B17" s="4259" t="s">
        <v>619</v>
      </c>
      <c r="C17" s="4655"/>
      <c r="D17" s="124">
        <f t="shared" si="4"/>
        <v>0</v>
      </c>
      <c r="E17" s="125">
        <v>0</v>
      </c>
      <c r="F17" s="126">
        <v>0</v>
      </c>
      <c r="G17" s="126">
        <v>0</v>
      </c>
      <c r="H17" s="126">
        <v>0</v>
      </c>
      <c r="I17" s="165">
        <v>0</v>
      </c>
      <c r="J17" s="152">
        <v>0</v>
      </c>
      <c r="K17" s="126">
        <v>0</v>
      </c>
      <c r="L17" s="126">
        <v>0</v>
      </c>
      <c r="M17" s="197">
        <v>0</v>
      </c>
      <c r="N17" s="197">
        <v>0</v>
      </c>
      <c r="O17" s="197">
        <v>0</v>
      </c>
      <c r="P17" s="197">
        <v>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197">
        <v>0</v>
      </c>
      <c r="Y17" s="320">
        <v>0</v>
      </c>
      <c r="Z17" s="231">
        <v>0</v>
      </c>
      <c r="AA17" s="165">
        <v>0</v>
      </c>
      <c r="AB17" s="165">
        <v>0</v>
      </c>
      <c r="AC17" s="165">
        <v>0</v>
      </c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283"/>
      <c r="B18" s="4259" t="s">
        <v>620</v>
      </c>
      <c r="C18" s="4655"/>
      <c r="D18" s="124">
        <f t="shared" si="4"/>
        <v>0</v>
      </c>
      <c r="E18" s="125">
        <v>0</v>
      </c>
      <c r="F18" s="126">
        <v>0</v>
      </c>
      <c r="G18" s="126">
        <v>0</v>
      </c>
      <c r="H18" s="126">
        <v>0</v>
      </c>
      <c r="I18" s="165">
        <v>0</v>
      </c>
      <c r="J18" s="152">
        <v>0</v>
      </c>
      <c r="K18" s="126">
        <v>0</v>
      </c>
      <c r="L18" s="126">
        <v>0</v>
      </c>
      <c r="M18" s="197">
        <v>0</v>
      </c>
      <c r="N18" s="197">
        <v>0</v>
      </c>
      <c r="O18" s="197">
        <v>0</v>
      </c>
      <c r="P18" s="197">
        <v>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197">
        <v>0</v>
      </c>
      <c r="Y18" s="320">
        <v>0</v>
      </c>
      <c r="Z18" s="231">
        <v>0</v>
      </c>
      <c r="AA18" s="165">
        <v>0</v>
      </c>
      <c r="AB18" s="165">
        <v>0</v>
      </c>
      <c r="AC18" s="165">
        <v>0</v>
      </c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283"/>
      <c r="B19" s="4259" t="s">
        <v>621</v>
      </c>
      <c r="C19" s="4655"/>
      <c r="D19" s="124">
        <f t="shared" si="4"/>
        <v>0</v>
      </c>
      <c r="E19" s="125">
        <v>0</v>
      </c>
      <c r="F19" s="126">
        <v>0</v>
      </c>
      <c r="G19" s="126">
        <v>0</v>
      </c>
      <c r="H19" s="126">
        <v>0</v>
      </c>
      <c r="I19" s="165">
        <v>0</v>
      </c>
      <c r="J19" s="152">
        <v>0</v>
      </c>
      <c r="K19" s="126">
        <v>0</v>
      </c>
      <c r="L19" s="126">
        <v>0</v>
      </c>
      <c r="M19" s="197">
        <v>0</v>
      </c>
      <c r="N19" s="197">
        <v>0</v>
      </c>
      <c r="O19" s="197">
        <v>0</v>
      </c>
      <c r="P19" s="197">
        <v>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197">
        <v>0</v>
      </c>
      <c r="Y19" s="320">
        <v>0</v>
      </c>
      <c r="Z19" s="231">
        <v>0</v>
      </c>
      <c r="AA19" s="165">
        <v>0</v>
      </c>
      <c r="AB19" s="165">
        <v>0</v>
      </c>
      <c r="AC19" s="165">
        <v>0</v>
      </c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283"/>
      <c r="B20" s="4259" t="s">
        <v>622</v>
      </c>
      <c r="C20" s="4655"/>
      <c r="D20" s="124">
        <f t="shared" si="4"/>
        <v>0</v>
      </c>
      <c r="E20" s="125">
        <v>0</v>
      </c>
      <c r="F20" s="126">
        <v>0</v>
      </c>
      <c r="G20" s="126">
        <v>0</v>
      </c>
      <c r="H20" s="126">
        <v>0</v>
      </c>
      <c r="I20" s="165">
        <v>0</v>
      </c>
      <c r="J20" s="152">
        <v>0</v>
      </c>
      <c r="K20" s="126">
        <v>0</v>
      </c>
      <c r="L20" s="126">
        <v>0</v>
      </c>
      <c r="M20" s="197">
        <v>0</v>
      </c>
      <c r="N20" s="197">
        <v>0</v>
      </c>
      <c r="O20" s="197">
        <v>0</v>
      </c>
      <c r="P20" s="197">
        <v>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197">
        <v>0</v>
      </c>
      <c r="Y20" s="320">
        <v>0</v>
      </c>
      <c r="Z20" s="231">
        <v>0</v>
      </c>
      <c r="AA20" s="165">
        <v>0</v>
      </c>
      <c r="AB20" s="165">
        <v>0</v>
      </c>
      <c r="AC20" s="165">
        <v>0</v>
      </c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283"/>
      <c r="B21" s="4259" t="s">
        <v>804</v>
      </c>
      <c r="C21" s="4655"/>
      <c r="D21" s="124">
        <f>SUM(E21:X21)</f>
        <v>0</v>
      </c>
      <c r="E21" s="125">
        <v>0</v>
      </c>
      <c r="F21" s="126">
        <v>0</v>
      </c>
      <c r="G21" s="126">
        <v>0</v>
      </c>
      <c r="H21" s="126">
        <v>0</v>
      </c>
      <c r="I21" s="165">
        <v>0</v>
      </c>
      <c r="J21" s="134"/>
      <c r="K21" s="91"/>
      <c r="L21" s="91"/>
      <c r="M21" s="91"/>
      <c r="N21" s="91"/>
      <c r="O21" s="91"/>
      <c r="P21" s="134"/>
      <c r="Q21" s="197">
        <v>0</v>
      </c>
      <c r="R21" s="197">
        <v>0</v>
      </c>
      <c r="S21" s="197">
        <v>0</v>
      </c>
      <c r="T21" s="197">
        <v>0</v>
      </c>
      <c r="U21" s="91"/>
      <c r="V21" s="91"/>
      <c r="W21" s="91"/>
      <c r="X21" s="487"/>
      <c r="Y21" s="496"/>
      <c r="Z21" s="489"/>
      <c r="AA21" s="501"/>
      <c r="AB21" s="165">
        <v>0</v>
      </c>
      <c r="AC21" s="165">
        <v>0</v>
      </c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283"/>
      <c r="B22" s="4312" t="s">
        <v>623</v>
      </c>
      <c r="C22" s="4311"/>
      <c r="D22" s="124">
        <f>SUM(J22:S22)</f>
        <v>0</v>
      </c>
      <c r="E22" s="146"/>
      <c r="F22" s="129"/>
      <c r="G22" s="129"/>
      <c r="H22" s="129"/>
      <c r="I22" s="147"/>
      <c r="J22" s="152">
        <v>0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494"/>
      <c r="U22" s="494"/>
      <c r="V22" s="494"/>
      <c r="W22" s="494"/>
      <c r="X22" s="494"/>
      <c r="Y22" s="320">
        <v>0</v>
      </c>
      <c r="Z22" s="231">
        <v>0</v>
      </c>
      <c r="AA22" s="165">
        <v>0</v>
      </c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283"/>
      <c r="B23" s="5138" t="s">
        <v>624</v>
      </c>
      <c r="C23" s="5139"/>
      <c r="D23" s="105">
        <f>SUM(H23:X23)</f>
        <v>0</v>
      </c>
      <c r="E23" s="3548"/>
      <c r="F23" s="3549"/>
      <c r="G23" s="3549"/>
      <c r="H23" s="95">
        <v>0</v>
      </c>
      <c r="I23" s="142">
        <v>0</v>
      </c>
      <c r="J23" s="128">
        <v>0</v>
      </c>
      <c r="K23" s="130">
        <v>0</v>
      </c>
      <c r="L23" s="130">
        <v>0</v>
      </c>
      <c r="M23" s="130">
        <v>0</v>
      </c>
      <c r="N23" s="130">
        <v>0</v>
      </c>
      <c r="O23" s="130">
        <v>0</v>
      </c>
      <c r="P23" s="130">
        <v>0</v>
      </c>
      <c r="Q23" s="130">
        <v>0</v>
      </c>
      <c r="R23" s="130">
        <v>0</v>
      </c>
      <c r="S23" s="130">
        <v>0</v>
      </c>
      <c r="T23" s="130">
        <v>0</v>
      </c>
      <c r="U23" s="130">
        <v>0</v>
      </c>
      <c r="V23" s="130">
        <v>0</v>
      </c>
      <c r="W23" s="130">
        <v>0</v>
      </c>
      <c r="X23" s="130">
        <v>0</v>
      </c>
      <c r="Y23" s="323">
        <v>0</v>
      </c>
      <c r="Z23" s="321">
        <v>0</v>
      </c>
      <c r="AA23" s="193">
        <v>0</v>
      </c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283"/>
      <c r="B24" s="4371" t="s">
        <v>625</v>
      </c>
      <c r="C24" s="495" t="s">
        <v>626</v>
      </c>
      <c r="D24" s="481">
        <f>SUM(E24:F24)</f>
        <v>0</v>
      </c>
      <c r="E24" s="144">
        <v>0</v>
      </c>
      <c r="F24" s="90">
        <v>0</v>
      </c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>
        <v>0</v>
      </c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283"/>
      <c r="B25" s="4159"/>
      <c r="C25" s="3262" t="s">
        <v>627</v>
      </c>
      <c r="D25" s="105">
        <f>SUM(E25:G25)</f>
        <v>0</v>
      </c>
      <c r="E25" s="125">
        <v>0</v>
      </c>
      <c r="F25" s="126">
        <v>0</v>
      </c>
      <c r="G25" s="126">
        <v>0</v>
      </c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>
        <v>0</v>
      </c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283"/>
      <c r="B26" s="4369"/>
      <c r="C26" s="3096" t="s">
        <v>78</v>
      </c>
      <c r="D26" s="93">
        <f>SUM(E26:G26)</f>
        <v>0</v>
      </c>
      <c r="E26" s="140">
        <v>0</v>
      </c>
      <c r="F26" s="210">
        <v>0</v>
      </c>
      <c r="G26" s="210">
        <v>0</v>
      </c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>
        <v>0</v>
      </c>
      <c r="AB26" s="142">
        <v>0</v>
      </c>
      <c r="AC26" s="142">
        <v>0</v>
      </c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283"/>
      <c r="B27" s="4371" t="s">
        <v>628</v>
      </c>
      <c r="C27" s="462" t="s">
        <v>629</v>
      </c>
      <c r="D27" s="88">
        <f>SUM(E27:H27)</f>
        <v>0</v>
      </c>
      <c r="E27" s="121">
        <v>0</v>
      </c>
      <c r="F27" s="102">
        <v>0</v>
      </c>
      <c r="G27" s="102">
        <v>0</v>
      </c>
      <c r="H27" s="102">
        <v>0</v>
      </c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>
        <v>0</v>
      </c>
      <c r="AB27" s="435">
        <v>0</v>
      </c>
      <c r="AC27" s="435">
        <v>0</v>
      </c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283"/>
      <c r="B28" s="4159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>
        <v>0</v>
      </c>
      <c r="J28" s="152">
        <v>0</v>
      </c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>
        <v>0</v>
      </c>
      <c r="AB28" s="165">
        <v>0</v>
      </c>
      <c r="AC28" s="165">
        <v>0</v>
      </c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283"/>
      <c r="B29" s="4369"/>
      <c r="C29" s="3096" t="s">
        <v>78</v>
      </c>
      <c r="D29" s="93">
        <f>SUM(E29:I29)</f>
        <v>0</v>
      </c>
      <c r="E29" s="140">
        <v>0</v>
      </c>
      <c r="F29" s="95">
        <v>0</v>
      </c>
      <c r="G29" s="95">
        <v>0</v>
      </c>
      <c r="H29" s="95">
        <v>0</v>
      </c>
      <c r="I29" s="142">
        <v>0</v>
      </c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>
        <v>0</v>
      </c>
      <c r="AB29" s="142">
        <v>0</v>
      </c>
      <c r="AC29" s="142">
        <v>0</v>
      </c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283"/>
      <c r="B30" s="4259" t="s">
        <v>631</v>
      </c>
      <c r="C30" s="4655"/>
      <c r="D30" s="124">
        <f t="shared" ref="D30:D34" si="5">SUM(E30:X30)</f>
        <v>0</v>
      </c>
      <c r="E30" s="125">
        <v>0</v>
      </c>
      <c r="F30" s="126">
        <v>0</v>
      </c>
      <c r="G30" s="126">
        <v>0</v>
      </c>
      <c r="H30" s="126">
        <v>0</v>
      </c>
      <c r="I30" s="165">
        <v>0</v>
      </c>
      <c r="J30" s="152">
        <v>0</v>
      </c>
      <c r="K30" s="126">
        <v>0</v>
      </c>
      <c r="L30" s="126">
        <v>0</v>
      </c>
      <c r="M30" s="197">
        <v>0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197">
        <v>0</v>
      </c>
      <c r="Y30" s="320">
        <v>0</v>
      </c>
      <c r="Z30" s="231">
        <v>0</v>
      </c>
      <c r="AA30" s="165">
        <v>0</v>
      </c>
      <c r="AB30" s="193">
        <v>0</v>
      </c>
      <c r="AC30" s="165">
        <v>0</v>
      </c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283"/>
      <c r="B31" s="5274" t="s">
        <v>632</v>
      </c>
      <c r="C31" s="470" t="s">
        <v>633</v>
      </c>
      <c r="D31" s="124">
        <f t="shared" si="5"/>
        <v>0</v>
      </c>
      <c r="E31" s="125">
        <v>0</v>
      </c>
      <c r="F31" s="126">
        <v>0</v>
      </c>
      <c r="G31" s="126">
        <v>0</v>
      </c>
      <c r="H31" s="126">
        <v>0</v>
      </c>
      <c r="I31" s="165">
        <v>0</v>
      </c>
      <c r="J31" s="152">
        <v>0</v>
      </c>
      <c r="K31" s="126">
        <v>0</v>
      </c>
      <c r="L31" s="126">
        <v>0</v>
      </c>
      <c r="M31" s="197">
        <v>0</v>
      </c>
      <c r="N31" s="197">
        <v>0</v>
      </c>
      <c r="O31" s="197">
        <v>0</v>
      </c>
      <c r="P31" s="197">
        <v>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197">
        <v>0</v>
      </c>
      <c r="Y31" s="320">
        <v>0</v>
      </c>
      <c r="Z31" s="231">
        <v>0</v>
      </c>
      <c r="AA31" s="165">
        <v>0</v>
      </c>
      <c r="AB31" s="165">
        <v>0</v>
      </c>
      <c r="AC31" s="165">
        <v>0</v>
      </c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283"/>
      <c r="B32" s="5274"/>
      <c r="C32" s="503" t="s">
        <v>634</v>
      </c>
      <c r="D32" s="124">
        <f t="shared" si="5"/>
        <v>0</v>
      </c>
      <c r="E32" s="125">
        <v>0</v>
      </c>
      <c r="F32" s="126">
        <v>0</v>
      </c>
      <c r="G32" s="126">
        <v>0</v>
      </c>
      <c r="H32" s="126">
        <v>0</v>
      </c>
      <c r="I32" s="165">
        <v>0</v>
      </c>
      <c r="J32" s="152">
        <v>0</v>
      </c>
      <c r="K32" s="126">
        <v>0</v>
      </c>
      <c r="L32" s="126">
        <v>0</v>
      </c>
      <c r="M32" s="197">
        <v>0</v>
      </c>
      <c r="N32" s="197">
        <v>0</v>
      </c>
      <c r="O32" s="197">
        <v>0</v>
      </c>
      <c r="P32" s="197">
        <v>0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197">
        <v>0</v>
      </c>
      <c r="Y32" s="320">
        <v>0</v>
      </c>
      <c r="Z32" s="231">
        <v>0</v>
      </c>
      <c r="AA32" s="165">
        <v>0</v>
      </c>
      <c r="AB32" s="165">
        <v>0</v>
      </c>
      <c r="AC32" s="165">
        <v>0</v>
      </c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283"/>
      <c r="B33" s="5275" t="s">
        <v>841</v>
      </c>
      <c r="C33" s="5275"/>
      <c r="D33" s="124">
        <f t="shared" si="5"/>
        <v>0</v>
      </c>
      <c r="E33" s="125">
        <v>0</v>
      </c>
      <c r="F33" s="126">
        <v>0</v>
      </c>
      <c r="G33" s="126">
        <v>0</v>
      </c>
      <c r="H33" s="126">
        <v>0</v>
      </c>
      <c r="I33" s="165">
        <v>0</v>
      </c>
      <c r="J33" s="152">
        <v>0</v>
      </c>
      <c r="K33" s="126">
        <v>0</v>
      </c>
      <c r="L33" s="126">
        <v>0</v>
      </c>
      <c r="M33" s="197">
        <v>0</v>
      </c>
      <c r="N33" s="197">
        <v>0</v>
      </c>
      <c r="O33" s="197">
        <v>0</v>
      </c>
      <c r="P33" s="197">
        <v>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197">
        <v>0</v>
      </c>
      <c r="Y33" s="320">
        <v>0</v>
      </c>
      <c r="Z33" s="231">
        <v>0</v>
      </c>
      <c r="AA33" s="165">
        <v>0</v>
      </c>
      <c r="AB33" s="165">
        <v>0</v>
      </c>
      <c r="AC33" s="165">
        <v>0</v>
      </c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283"/>
      <c r="B34" s="4653" t="s">
        <v>635</v>
      </c>
      <c r="C34" s="4654"/>
      <c r="D34" s="124">
        <f t="shared" si="5"/>
        <v>0</v>
      </c>
      <c r="E34" s="125">
        <v>0</v>
      </c>
      <c r="F34" s="126">
        <v>0</v>
      </c>
      <c r="G34" s="126">
        <v>0</v>
      </c>
      <c r="H34" s="126">
        <v>0</v>
      </c>
      <c r="I34" s="165">
        <v>0</v>
      </c>
      <c r="J34" s="152">
        <v>0</v>
      </c>
      <c r="K34" s="126">
        <v>0</v>
      </c>
      <c r="L34" s="126">
        <v>0</v>
      </c>
      <c r="M34" s="197">
        <v>0</v>
      </c>
      <c r="N34" s="197">
        <v>0</v>
      </c>
      <c r="O34" s="197">
        <v>0</v>
      </c>
      <c r="P34" s="197">
        <v>0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197">
        <v>0</v>
      </c>
      <c r="Y34" s="320">
        <v>0</v>
      </c>
      <c r="Z34" s="231">
        <v>0</v>
      </c>
      <c r="AA34" s="165">
        <v>0</v>
      </c>
      <c r="AB34" s="165">
        <v>0</v>
      </c>
      <c r="AC34" s="165">
        <v>0</v>
      </c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283"/>
      <c r="B35" s="4312" t="s">
        <v>636</v>
      </c>
      <c r="C35" s="4311"/>
      <c r="D35" s="206">
        <f>SUM(J35:S35)</f>
        <v>0</v>
      </c>
      <c r="E35" s="146"/>
      <c r="F35" s="129"/>
      <c r="G35" s="129"/>
      <c r="H35" s="129"/>
      <c r="I35" s="147"/>
      <c r="J35" s="152">
        <v>0</v>
      </c>
      <c r="K35" s="126">
        <v>0</v>
      </c>
      <c r="L35" s="126">
        <v>0</v>
      </c>
      <c r="M35" s="197">
        <v>0</v>
      </c>
      <c r="N35" s="197">
        <v>0</v>
      </c>
      <c r="O35" s="197">
        <v>0</v>
      </c>
      <c r="P35" s="197">
        <v>0</v>
      </c>
      <c r="Q35" s="197">
        <v>0</v>
      </c>
      <c r="R35" s="197">
        <v>0</v>
      </c>
      <c r="S35" s="197">
        <v>0</v>
      </c>
      <c r="T35" s="494"/>
      <c r="U35" s="494"/>
      <c r="V35" s="494"/>
      <c r="W35" s="494"/>
      <c r="X35" s="494"/>
      <c r="Y35" s="320">
        <v>0</v>
      </c>
      <c r="Z35" s="231">
        <v>0</v>
      </c>
      <c r="AA35" s="165">
        <v>0</v>
      </c>
      <c r="AB35" s="165">
        <v>0</v>
      </c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283"/>
      <c r="B36" s="5138" t="s">
        <v>637</v>
      </c>
      <c r="C36" s="5139"/>
      <c r="D36" s="105">
        <f>SUM(E36:X36)</f>
        <v>0</v>
      </c>
      <c r="E36" s="153">
        <v>0</v>
      </c>
      <c r="F36" s="130">
        <v>0</v>
      </c>
      <c r="G36" s="130">
        <v>0</v>
      </c>
      <c r="H36" s="130">
        <v>0</v>
      </c>
      <c r="I36" s="193">
        <v>0</v>
      </c>
      <c r="J36" s="128">
        <v>0</v>
      </c>
      <c r="K36" s="130">
        <v>0</v>
      </c>
      <c r="L36" s="130">
        <v>0</v>
      </c>
      <c r="M36" s="131">
        <v>0</v>
      </c>
      <c r="N36" s="131">
        <v>0</v>
      </c>
      <c r="O36" s="131">
        <v>0</v>
      </c>
      <c r="P36" s="131">
        <v>0</v>
      </c>
      <c r="Q36" s="131">
        <v>0</v>
      </c>
      <c r="R36" s="131">
        <v>0</v>
      </c>
      <c r="S36" s="131">
        <v>0</v>
      </c>
      <c r="T36" s="131">
        <v>0</v>
      </c>
      <c r="U36" s="131">
        <v>0</v>
      </c>
      <c r="V36" s="131">
        <v>0</v>
      </c>
      <c r="W36" s="131">
        <v>0</v>
      </c>
      <c r="X36" s="131">
        <v>0</v>
      </c>
      <c r="Y36" s="323">
        <v>0</v>
      </c>
      <c r="Z36" s="321">
        <v>0</v>
      </c>
      <c r="AA36" s="193">
        <v>0</v>
      </c>
      <c r="AB36" s="165">
        <v>0</v>
      </c>
      <c r="AC36" s="193">
        <v>0</v>
      </c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283"/>
      <c r="B37" s="4371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>
        <v>0</v>
      </c>
      <c r="V37" s="204">
        <v>0</v>
      </c>
      <c r="W37" s="204">
        <v>0</v>
      </c>
      <c r="X37" s="204">
        <v>0</v>
      </c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283"/>
      <c r="B38" s="4159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>
        <v>0</v>
      </c>
      <c r="V38" s="197">
        <v>0</v>
      </c>
      <c r="W38" s="197">
        <v>0</v>
      </c>
      <c r="X38" s="197">
        <v>0</v>
      </c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283"/>
      <c r="B39" s="4369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>
        <v>0</v>
      </c>
      <c r="V39" s="205">
        <v>0</v>
      </c>
      <c r="W39" s="205">
        <v>0</v>
      </c>
      <c r="X39" s="205">
        <v>0</v>
      </c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283"/>
      <c r="B40" s="5276" t="s">
        <v>642</v>
      </c>
      <c r="C40" s="5277"/>
      <c r="D40" s="88">
        <f>SUM(E40:X40)</f>
        <v>0</v>
      </c>
      <c r="E40" s="121">
        <v>0</v>
      </c>
      <c r="F40" s="102">
        <v>0</v>
      </c>
      <c r="G40" s="102">
        <v>0</v>
      </c>
      <c r="H40" s="102">
        <v>0</v>
      </c>
      <c r="I40" s="435">
        <v>0</v>
      </c>
      <c r="J40" s="150">
        <v>0</v>
      </c>
      <c r="K40" s="102">
        <v>0</v>
      </c>
      <c r="L40" s="102">
        <v>0</v>
      </c>
      <c r="M40" s="204">
        <v>0</v>
      </c>
      <c r="N40" s="204">
        <v>0</v>
      </c>
      <c r="O40" s="204">
        <v>0</v>
      </c>
      <c r="P40" s="204">
        <v>0</v>
      </c>
      <c r="Q40" s="204">
        <v>0</v>
      </c>
      <c r="R40" s="204">
        <v>0</v>
      </c>
      <c r="S40" s="204">
        <v>0</v>
      </c>
      <c r="T40" s="204">
        <v>0</v>
      </c>
      <c r="U40" s="204">
        <v>0</v>
      </c>
      <c r="V40" s="204">
        <v>0</v>
      </c>
      <c r="W40" s="204">
        <v>0</v>
      </c>
      <c r="X40" s="204">
        <v>0</v>
      </c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283"/>
      <c r="B41" s="5278" t="s">
        <v>643</v>
      </c>
      <c r="C41" s="5279"/>
      <c r="D41" s="492">
        <f>SUM(E41:X41)</f>
        <v>0</v>
      </c>
      <c r="E41" s="169">
        <v>0</v>
      </c>
      <c r="F41" s="108">
        <v>0</v>
      </c>
      <c r="G41" s="108">
        <v>0</v>
      </c>
      <c r="H41" s="108">
        <v>0</v>
      </c>
      <c r="I41" s="493">
        <v>0</v>
      </c>
      <c r="J41" s="210">
        <v>0</v>
      </c>
      <c r="K41" s="108">
        <v>0</v>
      </c>
      <c r="L41" s="108">
        <v>0</v>
      </c>
      <c r="M41" s="211">
        <v>0</v>
      </c>
      <c r="N41" s="211">
        <v>0</v>
      </c>
      <c r="O41" s="211">
        <v>0</v>
      </c>
      <c r="P41" s="211">
        <v>0</v>
      </c>
      <c r="Q41" s="211">
        <v>0</v>
      </c>
      <c r="R41" s="211">
        <v>0</v>
      </c>
      <c r="S41" s="211">
        <v>0</v>
      </c>
      <c r="T41" s="211">
        <v>0</v>
      </c>
      <c r="U41" s="211">
        <v>0</v>
      </c>
      <c r="V41" s="211">
        <v>0</v>
      </c>
      <c r="W41" s="211">
        <v>0</v>
      </c>
      <c r="X41" s="211">
        <v>0</v>
      </c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285"/>
      <c r="B42" s="5280" t="s">
        <v>27</v>
      </c>
      <c r="C42" s="5281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364" t="s">
        <v>599</v>
      </c>
      <c r="B44" s="4372"/>
      <c r="C44" s="4365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282" t="s">
        <v>611</v>
      </c>
      <c r="B45" s="5286" t="s">
        <v>612</v>
      </c>
      <c r="C45" s="5287"/>
      <c r="D45" s="481">
        <f t="shared" ref="D45:D73" si="7">SUM(E45:H45)</f>
        <v>0</v>
      </c>
      <c r="E45" s="482">
        <v>0</v>
      </c>
      <c r="F45" s="483">
        <v>0</v>
      </c>
      <c r="G45" s="483">
        <v>0</v>
      </c>
      <c r="H45" s="519">
        <v>0</v>
      </c>
      <c r="I45" s="520">
        <v>0</v>
      </c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283"/>
      <c r="B46" s="4349" t="s">
        <v>613</v>
      </c>
      <c r="C46" s="3507" t="s">
        <v>614</v>
      </c>
      <c r="D46" s="481">
        <f t="shared" si="7"/>
        <v>0</v>
      </c>
      <c r="E46" s="121">
        <v>0</v>
      </c>
      <c r="F46" s="102">
        <v>0</v>
      </c>
      <c r="G46" s="102">
        <v>0</v>
      </c>
      <c r="H46" s="204">
        <v>0</v>
      </c>
      <c r="I46" s="240">
        <v>0</v>
      </c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283"/>
      <c r="B47" s="4163"/>
      <c r="C47" s="3195" t="s">
        <v>615</v>
      </c>
      <c r="D47" s="105">
        <f t="shared" si="7"/>
        <v>0</v>
      </c>
      <c r="E47" s="125">
        <v>0</v>
      </c>
      <c r="F47" s="126">
        <v>0</v>
      </c>
      <c r="G47" s="126">
        <v>0</v>
      </c>
      <c r="H47" s="197">
        <v>0</v>
      </c>
      <c r="I47" s="241">
        <v>0</v>
      </c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283"/>
      <c r="B48" s="4163"/>
      <c r="C48" s="3195" t="s">
        <v>616</v>
      </c>
      <c r="D48" s="124">
        <f t="shared" si="7"/>
        <v>0</v>
      </c>
      <c r="E48" s="125">
        <v>0</v>
      </c>
      <c r="F48" s="126">
        <v>0</v>
      </c>
      <c r="G48" s="126">
        <v>0</v>
      </c>
      <c r="H48" s="197">
        <v>0</v>
      </c>
      <c r="I48" s="241">
        <v>0</v>
      </c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283"/>
      <c r="B49" s="4350"/>
      <c r="C49" s="3154" t="s">
        <v>617</v>
      </c>
      <c r="D49" s="492">
        <f t="shared" si="7"/>
        <v>0</v>
      </c>
      <c r="E49" s="169">
        <v>0</v>
      </c>
      <c r="F49" s="108">
        <v>0</v>
      </c>
      <c r="G49" s="108">
        <v>0</v>
      </c>
      <c r="H49" s="211">
        <v>0</v>
      </c>
      <c r="I49" s="246">
        <v>0</v>
      </c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283"/>
      <c r="B50" s="4653" t="s">
        <v>618</v>
      </c>
      <c r="C50" s="4654"/>
      <c r="D50" s="206">
        <f t="shared" si="7"/>
        <v>0</v>
      </c>
      <c r="E50" s="144">
        <v>0</v>
      </c>
      <c r="F50" s="90">
        <v>0</v>
      </c>
      <c r="G50" s="90">
        <v>0</v>
      </c>
      <c r="H50" s="195">
        <v>0</v>
      </c>
      <c r="I50" s="243">
        <v>0</v>
      </c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283"/>
      <c r="B51" s="4259" t="s">
        <v>619</v>
      </c>
      <c r="C51" s="4655"/>
      <c r="D51" s="105">
        <f t="shared" si="7"/>
        <v>0</v>
      </c>
      <c r="E51" s="125">
        <v>0</v>
      </c>
      <c r="F51" s="126">
        <v>0</v>
      </c>
      <c r="G51" s="126">
        <v>0</v>
      </c>
      <c r="H51" s="197">
        <v>0</v>
      </c>
      <c r="I51" s="241">
        <v>0</v>
      </c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283"/>
      <c r="B52" s="4259" t="s">
        <v>620</v>
      </c>
      <c r="C52" s="4655"/>
      <c r="D52" s="105">
        <f t="shared" si="7"/>
        <v>0</v>
      </c>
      <c r="E52" s="125">
        <v>0</v>
      </c>
      <c r="F52" s="126">
        <v>0</v>
      </c>
      <c r="G52" s="126">
        <v>0</v>
      </c>
      <c r="H52" s="197">
        <v>0</v>
      </c>
      <c r="I52" s="241">
        <v>0</v>
      </c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283"/>
      <c r="B53" s="4259" t="s">
        <v>621</v>
      </c>
      <c r="C53" s="4655"/>
      <c r="D53" s="105">
        <f t="shared" si="7"/>
        <v>0</v>
      </c>
      <c r="E53" s="125">
        <v>0</v>
      </c>
      <c r="F53" s="126">
        <v>0</v>
      </c>
      <c r="G53" s="126">
        <v>0</v>
      </c>
      <c r="H53" s="197">
        <v>0</v>
      </c>
      <c r="I53" s="241">
        <v>0</v>
      </c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283"/>
      <c r="B54" s="4259" t="s">
        <v>622</v>
      </c>
      <c r="C54" s="4655"/>
      <c r="D54" s="105">
        <f t="shared" si="7"/>
        <v>0</v>
      </c>
      <c r="E54" s="125">
        <v>0</v>
      </c>
      <c r="F54" s="126">
        <v>0</v>
      </c>
      <c r="G54" s="126">
        <v>0</v>
      </c>
      <c r="H54" s="197">
        <v>0</v>
      </c>
      <c r="I54" s="241">
        <v>0</v>
      </c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284"/>
      <c r="B55" s="4259" t="s">
        <v>804</v>
      </c>
      <c r="C55" s="4655"/>
      <c r="D55" s="105">
        <f t="shared" si="7"/>
        <v>0</v>
      </c>
      <c r="E55" s="153">
        <v>0</v>
      </c>
      <c r="F55" s="130">
        <v>0</v>
      </c>
      <c r="G55" s="130">
        <v>0</v>
      </c>
      <c r="H55" s="131">
        <v>0</v>
      </c>
      <c r="I55" s="242">
        <v>0</v>
      </c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283"/>
      <c r="B56" s="4312" t="s">
        <v>623</v>
      </c>
      <c r="C56" s="4311"/>
      <c r="D56" s="105">
        <f t="shared" si="7"/>
        <v>0</v>
      </c>
      <c r="E56" s="153">
        <v>0</v>
      </c>
      <c r="F56" s="130">
        <v>0</v>
      </c>
      <c r="G56" s="130">
        <v>0</v>
      </c>
      <c r="H56" s="131">
        <v>0</v>
      </c>
      <c r="I56" s="242">
        <v>0</v>
      </c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283"/>
      <c r="B57" s="5138" t="s">
        <v>624</v>
      </c>
      <c r="C57" s="5139"/>
      <c r="D57" s="105">
        <f t="shared" si="7"/>
        <v>0</v>
      </c>
      <c r="E57" s="153">
        <v>0</v>
      </c>
      <c r="F57" s="130">
        <v>0</v>
      </c>
      <c r="G57" s="130">
        <v>0</v>
      </c>
      <c r="H57" s="131">
        <v>0</v>
      </c>
      <c r="I57" s="242">
        <v>0</v>
      </c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283"/>
      <c r="B58" s="4371" t="s">
        <v>625</v>
      </c>
      <c r="C58" s="495" t="s">
        <v>626</v>
      </c>
      <c r="D58" s="88">
        <f t="shared" si="7"/>
        <v>0</v>
      </c>
      <c r="E58" s="150">
        <v>0</v>
      </c>
      <c r="F58" s="102">
        <v>0</v>
      </c>
      <c r="G58" s="102">
        <v>0</v>
      </c>
      <c r="H58" s="204">
        <v>0</v>
      </c>
      <c r="I58" s="240">
        <v>0</v>
      </c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283"/>
      <c r="B59" s="4159"/>
      <c r="C59" s="3262" t="s">
        <v>627</v>
      </c>
      <c r="D59" s="124">
        <f t="shared" si="7"/>
        <v>0</v>
      </c>
      <c r="E59" s="152">
        <v>0</v>
      </c>
      <c r="F59" s="126">
        <v>0</v>
      </c>
      <c r="G59" s="126">
        <v>0</v>
      </c>
      <c r="H59" s="197">
        <v>0</v>
      </c>
      <c r="I59" s="241">
        <v>0</v>
      </c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283"/>
      <c r="B60" s="4369"/>
      <c r="C60" s="3096" t="s">
        <v>78</v>
      </c>
      <c r="D60" s="93">
        <f t="shared" si="7"/>
        <v>0</v>
      </c>
      <c r="E60" s="117">
        <v>0</v>
      </c>
      <c r="F60" s="95">
        <v>0</v>
      </c>
      <c r="G60" s="95">
        <v>0</v>
      </c>
      <c r="H60" s="205">
        <v>0</v>
      </c>
      <c r="I60" s="247">
        <v>0</v>
      </c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283"/>
      <c r="B61" s="4371" t="s">
        <v>628</v>
      </c>
      <c r="C61" s="462" t="s">
        <v>629</v>
      </c>
      <c r="D61" s="481">
        <f t="shared" si="7"/>
        <v>0</v>
      </c>
      <c r="E61" s="121">
        <v>0</v>
      </c>
      <c r="F61" s="102">
        <v>0</v>
      </c>
      <c r="G61" s="102">
        <v>0</v>
      </c>
      <c r="H61" s="204">
        <v>0</v>
      </c>
      <c r="I61" s="240">
        <v>0</v>
      </c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283"/>
      <c r="B62" s="4159"/>
      <c r="C62" s="3091" t="s">
        <v>630</v>
      </c>
      <c r="D62" s="105">
        <f t="shared" si="7"/>
        <v>0</v>
      </c>
      <c r="E62" s="125">
        <v>0</v>
      </c>
      <c r="F62" s="126">
        <v>0</v>
      </c>
      <c r="G62" s="126">
        <v>0</v>
      </c>
      <c r="H62" s="197">
        <v>0</v>
      </c>
      <c r="I62" s="241">
        <v>0</v>
      </c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283"/>
      <c r="B63" s="4369"/>
      <c r="C63" s="3096" t="s">
        <v>78</v>
      </c>
      <c r="D63" s="93">
        <f t="shared" si="7"/>
        <v>0</v>
      </c>
      <c r="E63" s="140">
        <v>0</v>
      </c>
      <c r="F63" s="95">
        <v>0</v>
      </c>
      <c r="G63" s="95">
        <v>0</v>
      </c>
      <c r="H63" s="205">
        <v>0</v>
      </c>
      <c r="I63" s="247">
        <v>0</v>
      </c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283"/>
      <c r="B64" s="4259" t="s">
        <v>631</v>
      </c>
      <c r="C64" s="4655"/>
      <c r="D64" s="105">
        <f t="shared" si="7"/>
        <v>0</v>
      </c>
      <c r="E64" s="125">
        <v>0</v>
      </c>
      <c r="F64" s="126">
        <v>0</v>
      </c>
      <c r="G64" s="126">
        <v>0</v>
      </c>
      <c r="H64" s="197">
        <v>0</v>
      </c>
      <c r="I64" s="241">
        <v>0</v>
      </c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283"/>
      <c r="B65" s="5274" t="s">
        <v>632</v>
      </c>
      <c r="C65" s="521" t="s">
        <v>633</v>
      </c>
      <c r="D65" s="105">
        <f t="shared" si="7"/>
        <v>0</v>
      </c>
      <c r="E65" s="125">
        <v>0</v>
      </c>
      <c r="F65" s="126">
        <v>0</v>
      </c>
      <c r="G65" s="126">
        <v>0</v>
      </c>
      <c r="H65" s="197">
        <v>0</v>
      </c>
      <c r="I65" s="241">
        <v>0</v>
      </c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283"/>
      <c r="B66" s="5274"/>
      <c r="C66" s="521" t="s">
        <v>634</v>
      </c>
      <c r="D66" s="105">
        <f t="shared" si="7"/>
        <v>0</v>
      </c>
      <c r="E66" s="125">
        <v>0</v>
      </c>
      <c r="F66" s="126">
        <v>0</v>
      </c>
      <c r="G66" s="126">
        <v>0</v>
      </c>
      <c r="H66" s="197">
        <v>0</v>
      </c>
      <c r="I66" s="241">
        <v>0</v>
      </c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283"/>
      <c r="B67" s="5295" t="s">
        <v>841</v>
      </c>
      <c r="C67" s="5295"/>
      <c r="D67" s="105">
        <f t="shared" si="7"/>
        <v>0</v>
      </c>
      <c r="E67" s="125">
        <v>0</v>
      </c>
      <c r="F67" s="126">
        <v>0</v>
      </c>
      <c r="G67" s="126">
        <v>0</v>
      </c>
      <c r="H67" s="197">
        <v>0</v>
      </c>
      <c r="I67" s="241">
        <v>0</v>
      </c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283"/>
      <c r="B68" s="5296" t="s">
        <v>635</v>
      </c>
      <c r="C68" s="5297"/>
      <c r="D68" s="105">
        <f t="shared" si="7"/>
        <v>0</v>
      </c>
      <c r="E68" s="125">
        <v>0</v>
      </c>
      <c r="F68" s="126">
        <v>0</v>
      </c>
      <c r="G68" s="126">
        <v>0</v>
      </c>
      <c r="H68" s="197">
        <v>0</v>
      </c>
      <c r="I68" s="241">
        <v>0</v>
      </c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283"/>
      <c r="B69" s="4312" t="s">
        <v>636</v>
      </c>
      <c r="C69" s="4311"/>
      <c r="D69" s="105">
        <f t="shared" si="7"/>
        <v>0</v>
      </c>
      <c r="E69" s="153">
        <v>0</v>
      </c>
      <c r="F69" s="130">
        <v>0</v>
      </c>
      <c r="G69" s="130">
        <v>0</v>
      </c>
      <c r="H69" s="131">
        <v>0</v>
      </c>
      <c r="I69" s="242">
        <v>0</v>
      </c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283"/>
      <c r="B70" s="5138" t="s">
        <v>637</v>
      </c>
      <c r="C70" s="5139"/>
      <c r="D70" s="105">
        <f t="shared" si="7"/>
        <v>0</v>
      </c>
      <c r="E70" s="153">
        <v>0</v>
      </c>
      <c r="F70" s="130">
        <v>0</v>
      </c>
      <c r="G70" s="130">
        <v>0</v>
      </c>
      <c r="H70" s="131">
        <v>0</v>
      </c>
      <c r="I70" s="242">
        <v>0</v>
      </c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283"/>
      <c r="B71" s="4371" t="s">
        <v>638</v>
      </c>
      <c r="C71" s="504" t="s">
        <v>639</v>
      </c>
      <c r="D71" s="481">
        <f t="shared" si="7"/>
        <v>0</v>
      </c>
      <c r="E71" s="121">
        <v>0</v>
      </c>
      <c r="F71" s="102">
        <v>0</v>
      </c>
      <c r="G71" s="102">
        <v>0</v>
      </c>
      <c r="H71" s="204">
        <v>0</v>
      </c>
      <c r="I71" s="240">
        <v>0</v>
      </c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283"/>
      <c r="B72" s="4159"/>
      <c r="C72" s="522" t="s">
        <v>640</v>
      </c>
      <c r="D72" s="105">
        <f t="shared" si="7"/>
        <v>0</v>
      </c>
      <c r="E72" s="125">
        <v>0</v>
      </c>
      <c r="F72" s="126">
        <v>0</v>
      </c>
      <c r="G72" s="126">
        <v>0</v>
      </c>
      <c r="H72" s="197">
        <v>0</v>
      </c>
      <c r="I72" s="241">
        <v>0</v>
      </c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283"/>
      <c r="B73" s="4369"/>
      <c r="C73" s="506" t="s">
        <v>641</v>
      </c>
      <c r="D73" s="105">
        <f t="shared" si="7"/>
        <v>0</v>
      </c>
      <c r="E73" s="153">
        <v>0</v>
      </c>
      <c r="F73" s="130">
        <v>0</v>
      </c>
      <c r="G73" s="130">
        <v>0</v>
      </c>
      <c r="H73" s="131">
        <v>0</v>
      </c>
      <c r="I73" s="242">
        <v>0</v>
      </c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283"/>
      <c r="B74" s="5288" t="s">
        <v>642</v>
      </c>
      <c r="C74" s="5289"/>
      <c r="D74" s="88">
        <f>SUM(E74:H74)</f>
        <v>0</v>
      </c>
      <c r="E74" s="121">
        <v>0</v>
      </c>
      <c r="F74" s="102">
        <v>0</v>
      </c>
      <c r="G74" s="102">
        <v>0</v>
      </c>
      <c r="H74" s="523">
        <v>0</v>
      </c>
      <c r="I74" s="240">
        <v>0</v>
      </c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283"/>
      <c r="B75" s="5278" t="s">
        <v>643</v>
      </c>
      <c r="C75" s="5279"/>
      <c r="D75" s="492">
        <f>SUM(E75:H75)</f>
        <v>0</v>
      </c>
      <c r="E75" s="169">
        <v>0</v>
      </c>
      <c r="F75" s="108">
        <v>0</v>
      </c>
      <c r="G75" s="108">
        <v>0</v>
      </c>
      <c r="H75" s="524">
        <v>0</v>
      </c>
      <c r="I75" s="246">
        <v>0</v>
      </c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285"/>
      <c r="B76" s="5290" t="s">
        <v>27</v>
      </c>
      <c r="C76" s="5291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74" t="s">
        <v>24</v>
      </c>
      <c r="B78" s="5274"/>
      <c r="C78" s="5274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292" t="s">
        <v>652</v>
      </c>
      <c r="B79" s="5293"/>
      <c r="C79" s="5294"/>
      <c r="D79" s="151">
        <f>SUM(E79:H79)</f>
        <v>0</v>
      </c>
      <c r="E79" s="121">
        <v>0</v>
      </c>
      <c r="F79" s="102">
        <v>0</v>
      </c>
      <c r="G79" s="102">
        <v>0</v>
      </c>
      <c r="H79" s="114">
        <v>0</v>
      </c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10" t="s">
        <v>653</v>
      </c>
      <c r="B80" s="5311"/>
      <c r="C80" s="5312"/>
      <c r="D80" s="151">
        <f>SUM(E80:H80)</f>
        <v>0</v>
      </c>
      <c r="E80" s="144">
        <v>0</v>
      </c>
      <c r="F80" s="90">
        <v>0</v>
      </c>
      <c r="G80" s="90">
        <v>0</v>
      </c>
      <c r="H80" s="145">
        <v>0</v>
      </c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302" t="s">
        <v>654</v>
      </c>
      <c r="B81" s="5303"/>
      <c r="C81" s="5304"/>
      <c r="D81" s="151">
        <f>SUM(E81:H81)</f>
        <v>0</v>
      </c>
      <c r="E81" s="125">
        <v>0</v>
      </c>
      <c r="F81" s="126">
        <v>0</v>
      </c>
      <c r="G81" s="126">
        <v>0</v>
      </c>
      <c r="H81" s="137">
        <v>0</v>
      </c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13" t="s">
        <v>153</v>
      </c>
      <c r="B82" s="5314"/>
      <c r="C82" s="5315"/>
      <c r="D82" s="112">
        <f>SUM(E82:H82)</f>
        <v>0</v>
      </c>
      <c r="E82" s="153">
        <v>0</v>
      </c>
      <c r="F82" s="130">
        <v>0</v>
      </c>
      <c r="G82" s="130">
        <v>0</v>
      </c>
      <c r="H82" s="154">
        <v>0</v>
      </c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290" t="s">
        <v>27</v>
      </c>
      <c r="B83" s="5316"/>
      <c r="C83" s="529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09" t="s">
        <v>147</v>
      </c>
      <c r="B85" s="5317"/>
      <c r="C85" s="5318"/>
      <c r="D85" s="3276" t="s">
        <v>656</v>
      </c>
      <c r="E85" s="5301"/>
      <c r="F85" s="5301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298" t="s">
        <v>154</v>
      </c>
      <c r="B86" s="5299"/>
      <c r="C86" s="5300"/>
      <c r="D86" s="288">
        <v>0</v>
      </c>
      <c r="E86" s="5301"/>
      <c r="F86" s="5301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302" t="s">
        <v>657</v>
      </c>
      <c r="B87" s="5303"/>
      <c r="C87" s="5304"/>
      <c r="D87" s="288">
        <v>0</v>
      </c>
      <c r="E87" s="5301"/>
      <c r="F87" s="5301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305" t="s">
        <v>658</v>
      </c>
      <c r="B88" s="5306"/>
      <c r="C88" s="5307"/>
      <c r="D88" s="314">
        <v>0</v>
      </c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308" t="s">
        <v>660</v>
      </c>
      <c r="B90" s="5308"/>
      <c r="C90" s="5308"/>
      <c r="D90" s="5309" t="s">
        <v>661</v>
      </c>
      <c r="E90" s="4365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308"/>
      <c r="B91" s="5308"/>
      <c r="C91" s="5308"/>
      <c r="D91" s="5309"/>
      <c r="E91" s="4365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325" t="s">
        <v>663</v>
      </c>
      <c r="B92" s="5326"/>
      <c r="C92" s="5327"/>
      <c r="D92" s="535">
        <v>0</v>
      </c>
      <c r="E92" s="536">
        <v>0</v>
      </c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322" t="s">
        <v>664</v>
      </c>
      <c r="B93" s="5323"/>
      <c r="C93" s="5324"/>
      <c r="D93" s="537">
        <v>0</v>
      </c>
      <c r="E93" s="538">
        <v>0</v>
      </c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58" t="s">
        <v>665</v>
      </c>
      <c r="B94" s="5328"/>
      <c r="C94" s="4659"/>
      <c r="D94" s="539">
        <v>0</v>
      </c>
      <c r="E94" s="540">
        <v>0</v>
      </c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308" t="s">
        <v>660</v>
      </c>
      <c r="B96" s="5308"/>
      <c r="C96" s="5308"/>
      <c r="D96" s="5274" t="s">
        <v>661</v>
      </c>
      <c r="E96" s="4365" t="s">
        <v>662</v>
      </c>
      <c r="F96" s="5329" t="s">
        <v>600</v>
      </c>
      <c r="G96" s="4502"/>
      <c r="H96" s="5335" t="s">
        <v>2</v>
      </c>
      <c r="I96" s="5335"/>
      <c r="J96" s="5335"/>
      <c r="K96" s="5335"/>
      <c r="L96" s="5335"/>
      <c r="M96" s="5335"/>
      <c r="N96" s="5335"/>
      <c r="O96" s="5335"/>
      <c r="P96" s="5335"/>
      <c r="Q96" s="5335"/>
      <c r="R96" s="5335"/>
      <c r="S96" s="5335"/>
      <c r="T96" s="5335"/>
      <c r="U96" s="5336"/>
      <c r="V96" s="5334" t="s">
        <v>86</v>
      </c>
      <c r="W96" s="4349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308"/>
      <c r="B97" s="5308"/>
      <c r="C97" s="5308"/>
      <c r="D97" s="5274"/>
      <c r="E97" s="4365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79"/>
      <c r="W97" s="4350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319" t="s">
        <v>842</v>
      </c>
      <c r="B98" s="5320"/>
      <c r="C98" s="5321"/>
      <c r="D98" s="541">
        <v>0</v>
      </c>
      <c r="E98" s="2917">
        <f>+F98+G98+H98+I98+J98+K98+L98+M98+N98+O98+P98+Q98+R98+S98+T98+U98</f>
        <v>0</v>
      </c>
      <c r="F98" s="535">
        <v>0</v>
      </c>
      <c r="G98" s="769">
        <v>0</v>
      </c>
      <c r="H98" s="762">
        <v>0</v>
      </c>
      <c r="I98" s="542">
        <v>0</v>
      </c>
      <c r="J98" s="542">
        <v>0</v>
      </c>
      <c r="K98" s="542">
        <v>0</v>
      </c>
      <c r="L98" s="542">
        <v>0</v>
      </c>
      <c r="M98" s="542">
        <v>0</v>
      </c>
      <c r="N98" s="542">
        <v>0</v>
      </c>
      <c r="O98" s="542">
        <v>0</v>
      </c>
      <c r="P98" s="542">
        <v>0</v>
      </c>
      <c r="Q98" s="542">
        <v>0</v>
      </c>
      <c r="R98" s="542">
        <v>0</v>
      </c>
      <c r="S98" s="542">
        <v>0</v>
      </c>
      <c r="T98" s="542">
        <v>0</v>
      </c>
      <c r="U98" s="543">
        <v>0</v>
      </c>
      <c r="V98" s="544">
        <v>0</v>
      </c>
      <c r="W98" s="536">
        <v>0</v>
      </c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322" t="s">
        <v>670</v>
      </c>
      <c r="B99" s="5323"/>
      <c r="C99" s="5324"/>
      <c r="D99" s="545">
        <v>0</v>
      </c>
      <c r="E99" s="2918">
        <f>+F99+G99+H99+I99+J99+K99+L99+M99+N99+O99+P99+Q99+R99+S99+T99+U99</f>
        <v>0</v>
      </c>
      <c r="F99" s="537">
        <v>0</v>
      </c>
      <c r="G99" s="549">
        <v>0</v>
      </c>
      <c r="H99" s="546">
        <v>0</v>
      </c>
      <c r="I99" s="547">
        <v>0</v>
      </c>
      <c r="J99" s="547">
        <v>0</v>
      </c>
      <c r="K99" s="547">
        <v>0</v>
      </c>
      <c r="L99" s="547">
        <v>0</v>
      </c>
      <c r="M99" s="547">
        <v>0</v>
      </c>
      <c r="N99" s="547">
        <v>0</v>
      </c>
      <c r="O99" s="547">
        <v>0</v>
      </c>
      <c r="P99" s="547">
        <v>0</v>
      </c>
      <c r="Q99" s="547">
        <v>0</v>
      </c>
      <c r="R99" s="547">
        <v>0</v>
      </c>
      <c r="S99" s="547">
        <v>0</v>
      </c>
      <c r="T99" s="547">
        <v>0</v>
      </c>
      <c r="U99" s="548">
        <v>0</v>
      </c>
      <c r="V99" s="549">
        <v>0</v>
      </c>
      <c r="W99" s="538">
        <v>0</v>
      </c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322" t="s">
        <v>671</v>
      </c>
      <c r="B100" s="5323"/>
      <c r="C100" s="5324"/>
      <c r="D100" s="550">
        <v>0</v>
      </c>
      <c r="E100" s="2919">
        <f>+F100+G100+H100+I100+J100+K100+L100+M100+N100+O100+P100+Q100+R100+S100+T100+U100</f>
        <v>0</v>
      </c>
      <c r="F100" s="539">
        <v>0</v>
      </c>
      <c r="G100" s="554">
        <v>0</v>
      </c>
      <c r="H100" s="551">
        <v>0</v>
      </c>
      <c r="I100" s="552">
        <v>0</v>
      </c>
      <c r="J100" s="552">
        <v>0</v>
      </c>
      <c r="K100" s="552">
        <v>0</v>
      </c>
      <c r="L100" s="552">
        <v>0</v>
      </c>
      <c r="M100" s="552">
        <v>0</v>
      </c>
      <c r="N100" s="552">
        <v>0</v>
      </c>
      <c r="O100" s="552">
        <v>0</v>
      </c>
      <c r="P100" s="552">
        <v>0</v>
      </c>
      <c r="Q100" s="552">
        <v>0</v>
      </c>
      <c r="R100" s="552">
        <v>0</v>
      </c>
      <c r="S100" s="552">
        <v>0</v>
      </c>
      <c r="T100" s="552">
        <v>0</v>
      </c>
      <c r="U100" s="553">
        <v>0</v>
      </c>
      <c r="V100" s="554">
        <v>0</v>
      </c>
      <c r="W100" s="540">
        <v>0</v>
      </c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330" t="s">
        <v>672</v>
      </c>
      <c r="B102" s="5330"/>
      <c r="C102" s="5331"/>
      <c r="D102" s="5274" t="s">
        <v>844</v>
      </c>
      <c r="E102" s="5266" t="s">
        <v>2</v>
      </c>
      <c r="F102" s="5334"/>
      <c r="G102" s="5334"/>
      <c r="H102" s="5334"/>
      <c r="I102" s="5334"/>
      <c r="J102" s="5334"/>
      <c r="K102" s="4355" t="s">
        <v>25</v>
      </c>
      <c r="L102" s="4357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332"/>
      <c r="B103" s="5332"/>
      <c r="C103" s="5333"/>
      <c r="D103" s="5274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351" t="s">
        <v>673</v>
      </c>
      <c r="B104" s="5268"/>
      <c r="C104" s="270" t="s">
        <v>674</v>
      </c>
      <c r="D104" s="151">
        <f>SUM(E104:J104)</f>
        <v>8</v>
      </c>
      <c r="E104" s="121">
        <v>1</v>
      </c>
      <c r="F104" s="150">
        <v>0</v>
      </c>
      <c r="G104" s="102">
        <v>2</v>
      </c>
      <c r="H104" s="102">
        <v>3</v>
      </c>
      <c r="I104" s="102">
        <v>0</v>
      </c>
      <c r="J104" s="435">
        <v>2</v>
      </c>
      <c r="K104" s="121">
        <v>2</v>
      </c>
      <c r="L104" s="435">
        <v>6</v>
      </c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69"/>
      <c r="B105" s="4265"/>
      <c r="C105" s="272" t="s">
        <v>675</v>
      </c>
      <c r="D105" s="151">
        <f t="shared" ref="D105:D112" si="17">SUM(E105:J105)</f>
        <v>6</v>
      </c>
      <c r="E105" s="125">
        <v>1</v>
      </c>
      <c r="F105" s="152">
        <v>0</v>
      </c>
      <c r="G105" s="126">
        <v>1</v>
      </c>
      <c r="H105" s="126">
        <v>3</v>
      </c>
      <c r="I105" s="126">
        <v>0</v>
      </c>
      <c r="J105" s="165">
        <v>1</v>
      </c>
      <c r="K105" s="125">
        <v>1</v>
      </c>
      <c r="L105" s="165">
        <v>5</v>
      </c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69"/>
      <c r="B106" s="4265"/>
      <c r="C106" s="272" t="s">
        <v>676</v>
      </c>
      <c r="D106" s="93">
        <f t="shared" si="17"/>
        <v>5</v>
      </c>
      <c r="E106" s="140">
        <v>1</v>
      </c>
      <c r="F106" s="117">
        <v>0</v>
      </c>
      <c r="G106" s="95">
        <v>1</v>
      </c>
      <c r="H106" s="95">
        <v>3</v>
      </c>
      <c r="I106" s="95">
        <v>0</v>
      </c>
      <c r="J106" s="142">
        <v>0</v>
      </c>
      <c r="K106" s="140">
        <v>0</v>
      </c>
      <c r="L106" s="142">
        <v>5</v>
      </c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351" t="s">
        <v>677</v>
      </c>
      <c r="B107" s="5268"/>
      <c r="C107" s="270" t="s">
        <v>674</v>
      </c>
      <c r="D107" s="112">
        <f t="shared" si="17"/>
        <v>0</v>
      </c>
      <c r="E107" s="144">
        <v>0</v>
      </c>
      <c r="F107" s="115">
        <v>0</v>
      </c>
      <c r="G107" s="90">
        <v>0</v>
      </c>
      <c r="H107" s="90">
        <v>0</v>
      </c>
      <c r="I107" s="90">
        <v>0</v>
      </c>
      <c r="J107" s="164">
        <v>0</v>
      </c>
      <c r="K107" s="144">
        <v>0</v>
      </c>
      <c r="L107" s="164">
        <v>0</v>
      </c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69"/>
      <c r="B108" s="4265"/>
      <c r="C108" s="272" t="s">
        <v>675</v>
      </c>
      <c r="D108" s="151">
        <f t="shared" si="17"/>
        <v>1</v>
      </c>
      <c r="E108" s="153">
        <v>0</v>
      </c>
      <c r="F108" s="128">
        <v>0</v>
      </c>
      <c r="G108" s="130">
        <v>0</v>
      </c>
      <c r="H108" s="130">
        <v>1</v>
      </c>
      <c r="I108" s="130">
        <v>0</v>
      </c>
      <c r="J108" s="193">
        <v>0</v>
      </c>
      <c r="K108" s="153">
        <v>0</v>
      </c>
      <c r="L108" s="193">
        <v>1</v>
      </c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69"/>
      <c r="B109" s="4265"/>
      <c r="C109" s="272" t="s">
        <v>676</v>
      </c>
      <c r="D109" s="93">
        <f t="shared" si="17"/>
        <v>0</v>
      </c>
      <c r="E109" s="153">
        <v>0</v>
      </c>
      <c r="F109" s="128">
        <v>0</v>
      </c>
      <c r="G109" s="130">
        <v>0</v>
      </c>
      <c r="H109" s="130">
        <v>0</v>
      </c>
      <c r="I109" s="130">
        <v>0</v>
      </c>
      <c r="J109" s="193">
        <v>0</v>
      </c>
      <c r="K109" s="153">
        <v>0</v>
      </c>
      <c r="L109" s="193">
        <v>0</v>
      </c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351" t="s">
        <v>678</v>
      </c>
      <c r="B110" s="4353"/>
      <c r="C110" s="270" t="s">
        <v>674</v>
      </c>
      <c r="D110" s="112">
        <f t="shared" si="17"/>
        <v>0</v>
      </c>
      <c r="E110" s="121">
        <v>0</v>
      </c>
      <c r="F110" s="150">
        <v>0</v>
      </c>
      <c r="G110" s="102">
        <v>0</v>
      </c>
      <c r="H110" s="102">
        <v>0</v>
      </c>
      <c r="I110" s="102">
        <v>0</v>
      </c>
      <c r="J110" s="435">
        <v>0</v>
      </c>
      <c r="K110" s="121">
        <v>0</v>
      </c>
      <c r="L110" s="435">
        <v>0</v>
      </c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77"/>
      <c r="B111" s="4179"/>
      <c r="C111" s="272" t="s">
        <v>675</v>
      </c>
      <c r="D111" s="151">
        <f>SUM(E111:J111)</f>
        <v>0</v>
      </c>
      <c r="E111" s="125">
        <v>0</v>
      </c>
      <c r="F111" s="152">
        <v>0</v>
      </c>
      <c r="G111" s="126">
        <v>0</v>
      </c>
      <c r="H111" s="126">
        <v>0</v>
      </c>
      <c r="I111" s="126">
        <v>0</v>
      </c>
      <c r="J111" s="165">
        <v>0</v>
      </c>
      <c r="K111" s="125">
        <v>0</v>
      </c>
      <c r="L111" s="165">
        <v>0</v>
      </c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54"/>
      <c r="B112" s="4176"/>
      <c r="C112" s="271" t="s">
        <v>676</v>
      </c>
      <c r="D112" s="93">
        <f t="shared" si="17"/>
        <v>0</v>
      </c>
      <c r="E112" s="140">
        <v>0</v>
      </c>
      <c r="F112" s="117">
        <v>0</v>
      </c>
      <c r="G112" s="95">
        <v>0</v>
      </c>
      <c r="H112" s="95">
        <v>0</v>
      </c>
      <c r="I112" s="95">
        <v>0</v>
      </c>
      <c r="J112" s="142">
        <v>0</v>
      </c>
      <c r="K112" s="140">
        <v>0</v>
      </c>
      <c r="L112" s="142">
        <v>0</v>
      </c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>
        <v>0</v>
      </c>
      <c r="C115" s="3515">
        <v>0</v>
      </c>
      <c r="D115" s="3516">
        <v>0</v>
      </c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339" t="s">
        <v>680</v>
      </c>
      <c r="B117" s="4364" t="s">
        <v>686</v>
      </c>
      <c r="C117" s="4160"/>
      <c r="D117" s="4160"/>
      <c r="E117" s="4160"/>
      <c r="F117" s="4160"/>
      <c r="G117" s="4160"/>
      <c r="H117" s="4160"/>
      <c r="I117" s="4728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340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>
        <v>0</v>
      </c>
      <c r="D119" s="1310">
        <v>0</v>
      </c>
      <c r="E119" s="1310">
        <v>0</v>
      </c>
      <c r="F119" s="1310">
        <v>0</v>
      </c>
      <c r="G119" s="1310">
        <v>0</v>
      </c>
      <c r="H119" s="1310">
        <v>0</v>
      </c>
      <c r="I119" s="1294">
        <v>0</v>
      </c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>
        <v>0</v>
      </c>
      <c r="D120" s="3522">
        <v>0</v>
      </c>
      <c r="E120" s="3522">
        <v>0</v>
      </c>
      <c r="F120" s="3522">
        <v>0</v>
      </c>
      <c r="G120" s="3522">
        <v>0</v>
      </c>
      <c r="H120" s="3522">
        <v>0</v>
      </c>
      <c r="I120" s="3523">
        <v>0</v>
      </c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339" t="s">
        <v>680</v>
      </c>
      <c r="B122" s="5341" t="s">
        <v>697</v>
      </c>
      <c r="C122" s="5342"/>
      <c r="D122" s="5342"/>
      <c r="E122" s="5342"/>
      <c r="F122" s="5342"/>
      <c r="G122" s="5342"/>
      <c r="H122" s="5342"/>
      <c r="I122" s="5342"/>
      <c r="J122" s="5342"/>
      <c r="K122" s="5342"/>
      <c r="L122" s="5342"/>
      <c r="M122" s="5343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340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>
        <v>0</v>
      </c>
      <c r="D124" s="102">
        <v>0</v>
      </c>
      <c r="E124" s="102">
        <v>0</v>
      </c>
      <c r="F124" s="102">
        <v>0</v>
      </c>
      <c r="G124" s="102">
        <v>0</v>
      </c>
      <c r="H124" s="102">
        <v>0</v>
      </c>
      <c r="I124" s="102">
        <v>0</v>
      </c>
      <c r="J124" s="102">
        <v>0</v>
      </c>
      <c r="K124" s="102">
        <v>0</v>
      </c>
      <c r="L124" s="102">
        <v>0</v>
      </c>
      <c r="M124" s="435">
        <v>0</v>
      </c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>
        <v>0</v>
      </c>
      <c r="D125" s="108">
        <v>0</v>
      </c>
      <c r="E125" s="108">
        <v>0</v>
      </c>
      <c r="F125" s="108">
        <v>0</v>
      </c>
      <c r="G125" s="108">
        <v>0</v>
      </c>
      <c r="H125" s="108">
        <v>0</v>
      </c>
      <c r="I125" s="108">
        <v>0</v>
      </c>
      <c r="J125" s="108">
        <v>0</v>
      </c>
      <c r="K125" s="108">
        <v>0</v>
      </c>
      <c r="L125" s="108">
        <v>0</v>
      </c>
      <c r="M125" s="493">
        <v>0</v>
      </c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68" t="s">
        <v>680</v>
      </c>
      <c r="B127" s="4358" t="s">
        <v>712</v>
      </c>
      <c r="C127" s="5337" t="s">
        <v>713</v>
      </c>
      <c r="D127" s="5337"/>
      <c r="E127" s="5337"/>
      <c r="F127" s="5337"/>
      <c r="G127" s="5337"/>
      <c r="H127" s="5337"/>
      <c r="I127" s="5337"/>
      <c r="J127" s="5337"/>
      <c r="K127" s="5337"/>
      <c r="L127" s="5337"/>
      <c r="M127" s="533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65"/>
      <c r="B128" s="4360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>
        <v>0</v>
      </c>
      <c r="C129" s="3515">
        <v>0</v>
      </c>
      <c r="D129" s="3529">
        <v>0</v>
      </c>
      <c r="E129" s="3529">
        <v>0</v>
      </c>
      <c r="F129" s="3529">
        <v>0</v>
      </c>
      <c r="G129" s="3529">
        <v>0</v>
      </c>
      <c r="H129" s="3529">
        <v>0</v>
      </c>
      <c r="I129" s="3529">
        <v>0</v>
      </c>
      <c r="J129" s="3529">
        <v>0</v>
      </c>
      <c r="K129" s="3530">
        <v>0</v>
      </c>
      <c r="L129" s="3531">
        <v>0</v>
      </c>
      <c r="M129" s="3532">
        <v>0</v>
      </c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68" t="s">
        <v>680</v>
      </c>
      <c r="B131" s="4358" t="s">
        <v>712</v>
      </c>
      <c r="C131" s="5337" t="s">
        <v>395</v>
      </c>
      <c r="D131" s="5337"/>
      <c r="E131" s="5337"/>
      <c r="F131" s="5337"/>
      <c r="G131" s="5337"/>
      <c r="H131" s="5338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65"/>
      <c r="B132" s="4360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>
        <v>0</v>
      </c>
      <c r="C133" s="3515">
        <v>0</v>
      </c>
      <c r="D133" s="3529">
        <v>0</v>
      </c>
      <c r="E133" s="3529">
        <v>0</v>
      </c>
      <c r="F133" s="3530">
        <v>0</v>
      </c>
      <c r="G133" s="3515">
        <v>0</v>
      </c>
      <c r="H133" s="3534">
        <v>0</v>
      </c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60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algorithmName="SHA-512" hashValue="Ubzj1/ZA7xh43IVUak7/kUXlzmG2CMWUTJJOqE4qJcR+ouCDlKTqU2/j/IxH9UZ+fVQgMfitaF9ddRDJdMNOGA==" saltValue="0rOIPXgVze+3Zg2zbprzPw==" spinCount="100000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showZeros="0" tabSelected="1" topLeftCell="A139" zoomScale="80" zoomScaleNormal="80" zoomScalePageLayoutView="90" workbookViewId="0">
      <selection activeCell="C64" sqref="C64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58" t="s">
        <v>155</v>
      </c>
      <c r="B6" s="4858"/>
      <c r="C6" s="4858"/>
      <c r="D6" s="4858"/>
      <c r="E6" s="4858"/>
      <c r="F6" s="4858"/>
      <c r="G6" s="4858"/>
      <c r="H6" s="4858"/>
      <c r="I6" s="4858"/>
      <c r="J6" s="4858"/>
      <c r="K6" s="4858"/>
      <c r="L6" s="4858"/>
      <c r="M6" s="4858"/>
      <c r="N6" s="4858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378" t="s">
        <v>157</v>
      </c>
      <c r="B10" s="4397" t="s">
        <v>27</v>
      </c>
      <c r="C10" s="4160"/>
      <c r="D10" s="4174"/>
      <c r="E10" s="4164" t="s">
        <v>110</v>
      </c>
      <c r="F10" s="4165"/>
      <c r="G10" s="4165"/>
      <c r="H10" s="4165"/>
      <c r="I10" s="4165"/>
      <c r="J10" s="4165"/>
      <c r="K10" s="4165"/>
      <c r="L10" s="4165"/>
      <c r="M10" s="4165"/>
      <c r="N10" s="4165"/>
      <c r="O10" s="4165"/>
      <c r="P10" s="4165"/>
      <c r="Q10" s="4165"/>
      <c r="R10" s="4165"/>
      <c r="S10" s="4165"/>
      <c r="T10" s="4165"/>
      <c r="U10" s="4165"/>
      <c r="V10" s="4165"/>
      <c r="W10" s="4165"/>
      <c r="X10" s="4165"/>
      <c r="Y10" s="4165"/>
      <c r="Z10" s="4165"/>
      <c r="AA10" s="4165"/>
      <c r="AB10" s="4165"/>
      <c r="AC10" s="4165"/>
      <c r="AD10" s="4165"/>
      <c r="AE10" s="4165"/>
      <c r="AF10" s="4165"/>
      <c r="AG10" s="4165"/>
      <c r="AH10" s="4165"/>
      <c r="AI10" s="4165"/>
      <c r="AJ10" s="4165"/>
      <c r="AK10" s="4165"/>
      <c r="AL10" s="4165"/>
      <c r="AM10" s="4165"/>
      <c r="AN10" s="4165"/>
      <c r="AO10" s="4165"/>
      <c r="AP10" s="4526"/>
      <c r="AQ10" s="5347" t="s">
        <v>159</v>
      </c>
      <c r="AR10" s="4165"/>
      <c r="AS10" s="4165"/>
      <c r="AT10" s="4165"/>
      <c r="AU10" s="4166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59"/>
      <c r="B11" s="4177"/>
      <c r="C11" s="4178"/>
      <c r="D11" s="4179"/>
      <c r="E11" s="4152" t="s">
        <v>160</v>
      </c>
      <c r="F11" s="4156"/>
      <c r="G11" s="4152" t="s">
        <v>161</v>
      </c>
      <c r="H11" s="4156"/>
      <c r="I11" s="4152" t="s">
        <v>162</v>
      </c>
      <c r="J11" s="4156"/>
      <c r="K11" s="4152" t="s">
        <v>84</v>
      </c>
      <c r="L11" s="4156"/>
      <c r="M11" s="4152" t="s">
        <v>85</v>
      </c>
      <c r="N11" s="4156"/>
      <c r="O11" s="4152" t="s">
        <v>76</v>
      </c>
      <c r="P11" s="4156"/>
      <c r="Q11" s="4152" t="s">
        <v>163</v>
      </c>
      <c r="R11" s="4156"/>
      <c r="S11" s="4152" t="s">
        <v>164</v>
      </c>
      <c r="T11" s="4156"/>
      <c r="U11" s="4152" t="s">
        <v>165</v>
      </c>
      <c r="V11" s="4156"/>
      <c r="W11" s="4152" t="s">
        <v>9</v>
      </c>
      <c r="X11" s="4156"/>
      <c r="Y11" s="4152" t="s">
        <v>10</v>
      </c>
      <c r="Z11" s="4156"/>
      <c r="AA11" s="4152" t="s">
        <v>166</v>
      </c>
      <c r="AB11" s="4156"/>
      <c r="AC11" s="4152" t="s">
        <v>12</v>
      </c>
      <c r="AD11" s="4156"/>
      <c r="AE11" s="4152" t="s">
        <v>13</v>
      </c>
      <c r="AF11" s="4156"/>
      <c r="AG11" s="4152" t="s">
        <v>14</v>
      </c>
      <c r="AH11" s="4156"/>
      <c r="AI11" s="4152" t="s">
        <v>15</v>
      </c>
      <c r="AJ11" s="4156"/>
      <c r="AK11" s="4152" t="s">
        <v>16</v>
      </c>
      <c r="AL11" s="4156"/>
      <c r="AM11" s="4152" t="s">
        <v>17</v>
      </c>
      <c r="AN11" s="4156"/>
      <c r="AO11" s="4164" t="s">
        <v>18</v>
      </c>
      <c r="AP11" s="4526"/>
      <c r="AQ11" s="5352" t="s">
        <v>167</v>
      </c>
      <c r="AR11" s="5368" t="s">
        <v>168</v>
      </c>
      <c r="AS11" s="5371" t="s">
        <v>169</v>
      </c>
      <c r="AT11" s="4378" t="s">
        <v>150</v>
      </c>
      <c r="AU11" s="4378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51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53"/>
      <c r="AR12" s="5369"/>
      <c r="AS12" s="5372"/>
      <c r="AT12" s="4151"/>
      <c r="AU12" s="4151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3</v>
      </c>
      <c r="C13" s="755">
        <f>SUM(E13+G13+I13+K13+M13+O13+Q13+S13+U13+W13+Y13+AA13+AC13+AE13+AG13+AI13+AK13+AM13+AO13)</f>
        <v>2</v>
      </c>
      <c r="D13" s="3263">
        <f>SUM(F13+H13+J13+L13+N13+P13+R13+T13+V13+X13+Z13+AB13+AD13+AF13+AH13+AJ13+AL13+AN13+AP13)</f>
        <v>1</v>
      </c>
      <c r="E13" s="691">
        <v>0</v>
      </c>
      <c r="F13" s="693">
        <v>0</v>
      </c>
      <c r="G13" s="691">
        <v>0</v>
      </c>
      <c r="H13" s="175">
        <v>0</v>
      </c>
      <c r="I13" s="691">
        <v>0</v>
      </c>
      <c r="J13" s="175">
        <v>0</v>
      </c>
      <c r="K13" s="691">
        <v>0</v>
      </c>
      <c r="L13" s="175">
        <v>0</v>
      </c>
      <c r="M13" s="691">
        <v>0</v>
      </c>
      <c r="N13" s="175">
        <v>0</v>
      </c>
      <c r="O13" s="691">
        <v>0</v>
      </c>
      <c r="P13" s="175">
        <v>0</v>
      </c>
      <c r="Q13" s="691">
        <v>0</v>
      </c>
      <c r="R13" s="175">
        <v>0</v>
      </c>
      <c r="S13" s="691">
        <v>0</v>
      </c>
      <c r="T13" s="175">
        <v>0</v>
      </c>
      <c r="U13" s="691">
        <v>0</v>
      </c>
      <c r="V13" s="175">
        <v>0</v>
      </c>
      <c r="W13" s="691">
        <v>0</v>
      </c>
      <c r="X13" s="175">
        <v>0</v>
      </c>
      <c r="Y13" s="691">
        <v>0</v>
      </c>
      <c r="Z13" s="175">
        <v>0</v>
      </c>
      <c r="AA13" s="691">
        <v>0</v>
      </c>
      <c r="AB13" s="175">
        <v>1</v>
      </c>
      <c r="AC13" s="691">
        <v>0</v>
      </c>
      <c r="AD13" s="175">
        <v>0</v>
      </c>
      <c r="AE13" s="691">
        <v>0</v>
      </c>
      <c r="AF13" s="175">
        <v>0</v>
      </c>
      <c r="AG13" s="691">
        <v>1</v>
      </c>
      <c r="AH13" s="175">
        <v>0</v>
      </c>
      <c r="AI13" s="691">
        <v>0</v>
      </c>
      <c r="AJ13" s="175">
        <v>0</v>
      </c>
      <c r="AK13" s="691">
        <v>0</v>
      </c>
      <c r="AL13" s="175">
        <v>0</v>
      </c>
      <c r="AM13" s="691">
        <v>0</v>
      </c>
      <c r="AN13" s="175">
        <v>0</v>
      </c>
      <c r="AO13" s="716">
        <v>1</v>
      </c>
      <c r="AP13" s="334">
        <v>0</v>
      </c>
      <c r="AQ13" s="692">
        <v>3</v>
      </c>
      <c r="AR13" s="759">
        <v>0</v>
      </c>
      <c r="AS13" s="693">
        <v>0</v>
      </c>
      <c r="AT13" s="175">
        <v>0</v>
      </c>
      <c r="AU13" s="175">
        <v>0</v>
      </c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1</v>
      </c>
      <c r="C14" s="357">
        <f>SUM(E14+G14+I14+K14+M14+O14+Q14+S14+U14+W14+Y14+AA14+AC14+AE14+AG14+AI14+AK14+AM14+AO14)</f>
        <v>1</v>
      </c>
      <c r="D14" s="192">
        <f>SUM(F14+H14+J14+L14+N14+P14+R14+T14+V14+X14+Z14+AB14+AD14+AF14+AH14+AJ14+AL14+AN14+AP14)</f>
        <v>0</v>
      </c>
      <c r="E14" s="144">
        <v>0</v>
      </c>
      <c r="F14" s="164">
        <v>0</v>
      </c>
      <c r="G14" s="144">
        <v>0</v>
      </c>
      <c r="H14" s="145">
        <v>0</v>
      </c>
      <c r="I14" s="144">
        <v>0</v>
      </c>
      <c r="J14" s="145">
        <v>0</v>
      </c>
      <c r="K14" s="144">
        <v>0</v>
      </c>
      <c r="L14" s="145">
        <v>0</v>
      </c>
      <c r="M14" s="144">
        <v>0</v>
      </c>
      <c r="N14" s="145">
        <v>0</v>
      </c>
      <c r="O14" s="144">
        <v>0</v>
      </c>
      <c r="P14" s="145">
        <v>0</v>
      </c>
      <c r="Q14" s="144">
        <v>0</v>
      </c>
      <c r="R14" s="145">
        <v>0</v>
      </c>
      <c r="S14" s="144">
        <v>0</v>
      </c>
      <c r="T14" s="145">
        <v>0</v>
      </c>
      <c r="U14" s="144">
        <v>0</v>
      </c>
      <c r="V14" s="145">
        <v>0</v>
      </c>
      <c r="W14" s="144">
        <v>0</v>
      </c>
      <c r="X14" s="145">
        <v>0</v>
      </c>
      <c r="Y14" s="144">
        <v>0</v>
      </c>
      <c r="Z14" s="145">
        <v>0</v>
      </c>
      <c r="AA14" s="144">
        <v>0</v>
      </c>
      <c r="AB14" s="145">
        <v>0</v>
      </c>
      <c r="AC14" s="144">
        <v>0</v>
      </c>
      <c r="AD14" s="145">
        <v>0</v>
      </c>
      <c r="AE14" s="144">
        <v>0</v>
      </c>
      <c r="AF14" s="145">
        <v>0</v>
      </c>
      <c r="AG14" s="144">
        <v>0</v>
      </c>
      <c r="AH14" s="145">
        <v>0</v>
      </c>
      <c r="AI14" s="144">
        <v>0</v>
      </c>
      <c r="AJ14" s="145">
        <v>0</v>
      </c>
      <c r="AK14" s="144">
        <v>0</v>
      </c>
      <c r="AL14" s="145">
        <v>0</v>
      </c>
      <c r="AM14" s="144">
        <v>0</v>
      </c>
      <c r="AN14" s="145">
        <v>0</v>
      </c>
      <c r="AO14" s="183">
        <v>1</v>
      </c>
      <c r="AP14" s="230">
        <v>0</v>
      </c>
      <c r="AQ14" s="115">
        <v>1</v>
      </c>
      <c r="AR14" s="90">
        <v>0</v>
      </c>
      <c r="AS14" s="164">
        <v>0</v>
      </c>
      <c r="AT14" s="145">
        <v>0</v>
      </c>
      <c r="AU14" s="145">
        <v>0</v>
      </c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>
        <v>0</v>
      </c>
      <c r="R15" s="137">
        <v>0</v>
      </c>
      <c r="S15" s="125">
        <v>0</v>
      </c>
      <c r="T15" s="137">
        <v>0</v>
      </c>
      <c r="U15" s="125">
        <v>0</v>
      </c>
      <c r="V15" s="137">
        <v>0</v>
      </c>
      <c r="W15" s="125">
        <v>0</v>
      </c>
      <c r="X15" s="137">
        <v>0</v>
      </c>
      <c r="Y15" s="125">
        <v>0</v>
      </c>
      <c r="Z15" s="137">
        <v>0</v>
      </c>
      <c r="AA15" s="125">
        <v>0</v>
      </c>
      <c r="AB15" s="137">
        <v>0</v>
      </c>
      <c r="AC15" s="125">
        <v>0</v>
      </c>
      <c r="AD15" s="137">
        <v>0</v>
      </c>
      <c r="AE15" s="125">
        <v>0</v>
      </c>
      <c r="AF15" s="137">
        <v>0</v>
      </c>
      <c r="AG15" s="125">
        <v>0</v>
      </c>
      <c r="AH15" s="137">
        <v>0</v>
      </c>
      <c r="AI15" s="125">
        <v>0</v>
      </c>
      <c r="AJ15" s="137">
        <v>0</v>
      </c>
      <c r="AK15" s="125">
        <v>0</v>
      </c>
      <c r="AL15" s="137">
        <v>0</v>
      </c>
      <c r="AM15" s="125">
        <v>0</v>
      </c>
      <c r="AN15" s="137">
        <v>0</v>
      </c>
      <c r="AO15" s="184">
        <v>0</v>
      </c>
      <c r="AP15" s="231">
        <v>0</v>
      </c>
      <c r="AQ15" s="152">
        <v>0</v>
      </c>
      <c r="AR15" s="126">
        <v>0</v>
      </c>
      <c r="AS15" s="165">
        <v>0</v>
      </c>
      <c r="AT15" s="137">
        <v>0</v>
      </c>
      <c r="AU15" s="137">
        <v>0</v>
      </c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>
        <v>0</v>
      </c>
      <c r="F16" s="165">
        <v>0</v>
      </c>
      <c r="G16" s="125">
        <v>0</v>
      </c>
      <c r="H16" s="137">
        <v>0</v>
      </c>
      <c r="I16" s="125">
        <v>0</v>
      </c>
      <c r="J16" s="137">
        <v>0</v>
      </c>
      <c r="K16" s="125">
        <v>0</v>
      </c>
      <c r="L16" s="137">
        <v>0</v>
      </c>
      <c r="M16" s="125">
        <v>0</v>
      </c>
      <c r="N16" s="137">
        <v>0</v>
      </c>
      <c r="O16" s="125">
        <v>0</v>
      </c>
      <c r="P16" s="137">
        <v>0</v>
      </c>
      <c r="Q16" s="125">
        <v>0</v>
      </c>
      <c r="R16" s="137">
        <v>0</v>
      </c>
      <c r="S16" s="125">
        <v>0</v>
      </c>
      <c r="T16" s="137">
        <v>0</v>
      </c>
      <c r="U16" s="125">
        <v>0</v>
      </c>
      <c r="V16" s="137">
        <v>0</v>
      </c>
      <c r="W16" s="125">
        <v>0</v>
      </c>
      <c r="X16" s="137">
        <v>0</v>
      </c>
      <c r="Y16" s="125">
        <v>0</v>
      </c>
      <c r="Z16" s="137">
        <v>0</v>
      </c>
      <c r="AA16" s="125">
        <v>0</v>
      </c>
      <c r="AB16" s="137">
        <v>0</v>
      </c>
      <c r="AC16" s="125">
        <v>0</v>
      </c>
      <c r="AD16" s="137">
        <v>0</v>
      </c>
      <c r="AE16" s="125">
        <v>0</v>
      </c>
      <c r="AF16" s="137">
        <v>0</v>
      </c>
      <c r="AG16" s="125">
        <v>0</v>
      </c>
      <c r="AH16" s="137">
        <v>0</v>
      </c>
      <c r="AI16" s="125">
        <v>0</v>
      </c>
      <c r="AJ16" s="137">
        <v>0</v>
      </c>
      <c r="AK16" s="125">
        <v>0</v>
      </c>
      <c r="AL16" s="137">
        <v>0</v>
      </c>
      <c r="AM16" s="125">
        <v>0</v>
      </c>
      <c r="AN16" s="137">
        <v>0</v>
      </c>
      <c r="AO16" s="184">
        <v>0</v>
      </c>
      <c r="AP16" s="231">
        <v>0</v>
      </c>
      <c r="AQ16" s="152">
        <v>0</v>
      </c>
      <c r="AR16" s="126">
        <v>0</v>
      </c>
      <c r="AS16" s="165">
        <v>0</v>
      </c>
      <c r="AT16" s="137">
        <v>0</v>
      </c>
      <c r="AU16" s="137">
        <v>0</v>
      </c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1</v>
      </c>
      <c r="C17" s="383">
        <f t="shared" si="4"/>
        <v>1</v>
      </c>
      <c r="D17" s="202">
        <f t="shared" si="4"/>
        <v>0</v>
      </c>
      <c r="E17" s="153">
        <v>0</v>
      </c>
      <c r="F17" s="193">
        <v>0</v>
      </c>
      <c r="G17" s="153">
        <v>0</v>
      </c>
      <c r="H17" s="154">
        <v>0</v>
      </c>
      <c r="I17" s="153">
        <v>0</v>
      </c>
      <c r="J17" s="154">
        <v>0</v>
      </c>
      <c r="K17" s="153">
        <v>0</v>
      </c>
      <c r="L17" s="154">
        <v>0</v>
      </c>
      <c r="M17" s="153">
        <v>0</v>
      </c>
      <c r="N17" s="154">
        <v>0</v>
      </c>
      <c r="O17" s="153">
        <v>0</v>
      </c>
      <c r="P17" s="154">
        <v>0</v>
      </c>
      <c r="Q17" s="153">
        <v>0</v>
      </c>
      <c r="R17" s="154">
        <v>0</v>
      </c>
      <c r="S17" s="153">
        <v>0</v>
      </c>
      <c r="T17" s="154">
        <v>0</v>
      </c>
      <c r="U17" s="153">
        <v>0</v>
      </c>
      <c r="V17" s="154">
        <v>0</v>
      </c>
      <c r="W17" s="153">
        <v>0</v>
      </c>
      <c r="X17" s="154">
        <v>0</v>
      </c>
      <c r="Y17" s="153">
        <v>0</v>
      </c>
      <c r="Z17" s="154">
        <v>0</v>
      </c>
      <c r="AA17" s="153">
        <v>0</v>
      </c>
      <c r="AB17" s="154">
        <v>0</v>
      </c>
      <c r="AC17" s="153">
        <v>0</v>
      </c>
      <c r="AD17" s="154">
        <v>0</v>
      </c>
      <c r="AE17" s="153">
        <v>0</v>
      </c>
      <c r="AF17" s="154">
        <v>0</v>
      </c>
      <c r="AG17" s="153">
        <v>1</v>
      </c>
      <c r="AH17" s="154">
        <v>0</v>
      </c>
      <c r="AI17" s="153">
        <v>0</v>
      </c>
      <c r="AJ17" s="154">
        <v>0</v>
      </c>
      <c r="AK17" s="153">
        <v>0</v>
      </c>
      <c r="AL17" s="154">
        <v>0</v>
      </c>
      <c r="AM17" s="153">
        <v>0</v>
      </c>
      <c r="AN17" s="154">
        <v>0</v>
      </c>
      <c r="AO17" s="189">
        <v>0</v>
      </c>
      <c r="AP17" s="321">
        <v>0</v>
      </c>
      <c r="AQ17" s="128">
        <v>1</v>
      </c>
      <c r="AR17" s="130">
        <v>0</v>
      </c>
      <c r="AS17" s="165">
        <v>0</v>
      </c>
      <c r="AT17" s="154">
        <v>0</v>
      </c>
      <c r="AU17" s="154">
        <v>0</v>
      </c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>
        <v>0</v>
      </c>
      <c r="F18" s="165">
        <v>0</v>
      </c>
      <c r="G18" s="125">
        <v>0</v>
      </c>
      <c r="H18" s="137">
        <v>0</v>
      </c>
      <c r="I18" s="125">
        <v>0</v>
      </c>
      <c r="J18" s="137">
        <v>0</v>
      </c>
      <c r="K18" s="125">
        <v>0</v>
      </c>
      <c r="L18" s="137">
        <v>0</v>
      </c>
      <c r="M18" s="125">
        <v>0</v>
      </c>
      <c r="N18" s="137">
        <v>0</v>
      </c>
      <c r="O18" s="125">
        <v>0</v>
      </c>
      <c r="P18" s="137">
        <v>0</v>
      </c>
      <c r="Q18" s="125">
        <v>0</v>
      </c>
      <c r="R18" s="137">
        <v>0</v>
      </c>
      <c r="S18" s="125">
        <v>0</v>
      </c>
      <c r="T18" s="137">
        <v>0</v>
      </c>
      <c r="U18" s="125">
        <v>0</v>
      </c>
      <c r="V18" s="137">
        <v>0</v>
      </c>
      <c r="W18" s="125">
        <v>0</v>
      </c>
      <c r="X18" s="137">
        <v>0</v>
      </c>
      <c r="Y18" s="125">
        <v>0</v>
      </c>
      <c r="Z18" s="137">
        <v>0</v>
      </c>
      <c r="AA18" s="125">
        <v>0</v>
      </c>
      <c r="AB18" s="137">
        <v>0</v>
      </c>
      <c r="AC18" s="125">
        <v>0</v>
      </c>
      <c r="AD18" s="137">
        <v>0</v>
      </c>
      <c r="AE18" s="125">
        <v>0</v>
      </c>
      <c r="AF18" s="137">
        <v>0</v>
      </c>
      <c r="AG18" s="125">
        <v>0</v>
      </c>
      <c r="AH18" s="137">
        <v>0</v>
      </c>
      <c r="AI18" s="125">
        <v>0</v>
      </c>
      <c r="AJ18" s="137">
        <v>0</v>
      </c>
      <c r="AK18" s="125">
        <v>0</v>
      </c>
      <c r="AL18" s="137">
        <v>0</v>
      </c>
      <c r="AM18" s="125">
        <v>0</v>
      </c>
      <c r="AN18" s="137">
        <v>0</v>
      </c>
      <c r="AO18" s="184">
        <v>0</v>
      </c>
      <c r="AP18" s="231">
        <v>0</v>
      </c>
      <c r="AQ18" s="152">
        <v>0</v>
      </c>
      <c r="AR18" s="130">
        <v>0</v>
      </c>
      <c r="AS18" s="276">
        <v>0</v>
      </c>
      <c r="AT18" s="110">
        <v>0</v>
      </c>
      <c r="AU18" s="110">
        <v>0</v>
      </c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>
        <v>0</v>
      </c>
      <c r="F19" s="137">
        <v>0</v>
      </c>
      <c r="G19" s="125">
        <v>0</v>
      </c>
      <c r="H19" s="137">
        <v>0</v>
      </c>
      <c r="I19" s="125">
        <v>0</v>
      </c>
      <c r="J19" s="137">
        <v>0</v>
      </c>
      <c r="K19" s="125">
        <v>0</v>
      </c>
      <c r="L19" s="137">
        <v>0</v>
      </c>
      <c r="M19" s="125">
        <v>0</v>
      </c>
      <c r="N19" s="137">
        <v>0</v>
      </c>
      <c r="O19" s="125">
        <v>0</v>
      </c>
      <c r="P19" s="137">
        <v>0</v>
      </c>
      <c r="Q19" s="125">
        <v>0</v>
      </c>
      <c r="R19" s="137">
        <v>0</v>
      </c>
      <c r="S19" s="125">
        <v>0</v>
      </c>
      <c r="T19" s="137">
        <v>0</v>
      </c>
      <c r="U19" s="125">
        <v>0</v>
      </c>
      <c r="V19" s="137">
        <v>0</v>
      </c>
      <c r="W19" s="125">
        <v>0</v>
      </c>
      <c r="X19" s="137">
        <v>0</v>
      </c>
      <c r="Y19" s="125">
        <v>0</v>
      </c>
      <c r="Z19" s="137">
        <v>0</v>
      </c>
      <c r="AA19" s="125">
        <v>0</v>
      </c>
      <c r="AB19" s="137">
        <v>0</v>
      </c>
      <c r="AC19" s="125">
        <v>0</v>
      </c>
      <c r="AD19" s="137">
        <v>0</v>
      </c>
      <c r="AE19" s="125">
        <v>0</v>
      </c>
      <c r="AF19" s="137">
        <v>0</v>
      </c>
      <c r="AG19" s="125">
        <v>0</v>
      </c>
      <c r="AH19" s="137">
        <v>0</v>
      </c>
      <c r="AI19" s="125">
        <v>0</v>
      </c>
      <c r="AJ19" s="137">
        <v>0</v>
      </c>
      <c r="AK19" s="125">
        <v>0</v>
      </c>
      <c r="AL19" s="137">
        <v>0</v>
      </c>
      <c r="AM19" s="125">
        <v>0</v>
      </c>
      <c r="AN19" s="137">
        <v>0</v>
      </c>
      <c r="AO19" s="184">
        <v>0</v>
      </c>
      <c r="AP19" s="231">
        <v>0</v>
      </c>
      <c r="AQ19" s="152">
        <v>0</v>
      </c>
      <c r="AR19" s="126">
        <v>0</v>
      </c>
      <c r="AS19" s="165">
        <v>0</v>
      </c>
      <c r="AT19" s="110">
        <v>0</v>
      </c>
      <c r="AU19" s="110">
        <v>0</v>
      </c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1</v>
      </c>
      <c r="C20" s="758">
        <f>SUM(O20+Q20+S20+U20+W20+Y20+AA20+AC20+AE20+AG20+AI20+AK20+AM20+AO20)</f>
        <v>0</v>
      </c>
      <c r="D20" s="168">
        <f>SUM(P20+R20+T20+V20+X20+Z20+AB20+AD20+AF20+AH20+AJ20+AL20+AN20+AP20)</f>
        <v>1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>
        <v>0</v>
      </c>
      <c r="P20" s="448">
        <v>0</v>
      </c>
      <c r="Q20" s="430">
        <v>0</v>
      </c>
      <c r="R20" s="448">
        <v>0</v>
      </c>
      <c r="S20" s="430">
        <v>0</v>
      </c>
      <c r="T20" s="448">
        <v>0</v>
      </c>
      <c r="U20" s="430">
        <v>0</v>
      </c>
      <c r="V20" s="448">
        <v>0</v>
      </c>
      <c r="W20" s="430">
        <v>0</v>
      </c>
      <c r="X20" s="448">
        <v>0</v>
      </c>
      <c r="Y20" s="430">
        <v>0</v>
      </c>
      <c r="Z20" s="448">
        <v>0</v>
      </c>
      <c r="AA20" s="430">
        <v>0</v>
      </c>
      <c r="AB20" s="448">
        <v>1</v>
      </c>
      <c r="AC20" s="430">
        <v>0</v>
      </c>
      <c r="AD20" s="448">
        <v>0</v>
      </c>
      <c r="AE20" s="430">
        <v>0</v>
      </c>
      <c r="AF20" s="448">
        <v>0</v>
      </c>
      <c r="AG20" s="430">
        <v>0</v>
      </c>
      <c r="AH20" s="448">
        <v>0</v>
      </c>
      <c r="AI20" s="430">
        <v>0</v>
      </c>
      <c r="AJ20" s="448">
        <v>0</v>
      </c>
      <c r="AK20" s="430">
        <v>0</v>
      </c>
      <c r="AL20" s="448">
        <v>0</v>
      </c>
      <c r="AM20" s="430">
        <v>0</v>
      </c>
      <c r="AN20" s="448">
        <v>0</v>
      </c>
      <c r="AO20" s="683">
        <v>0</v>
      </c>
      <c r="AP20" s="444">
        <v>0</v>
      </c>
      <c r="AQ20" s="436">
        <v>1</v>
      </c>
      <c r="AR20" s="728">
        <v>0</v>
      </c>
      <c r="AS20" s="142">
        <v>0</v>
      </c>
      <c r="AT20" s="98">
        <v>0</v>
      </c>
      <c r="AU20" s="98">
        <v>0</v>
      </c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3">
        <f>SUM(D22+D23+D24+D25)</f>
        <v>0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>
        <v>0</v>
      </c>
      <c r="F22" s="193">
        <v>0</v>
      </c>
      <c r="G22" s="153">
        <v>0</v>
      </c>
      <c r="H22" s="154">
        <v>0</v>
      </c>
      <c r="I22" s="153">
        <v>0</v>
      </c>
      <c r="J22" s="154">
        <v>0</v>
      </c>
      <c r="K22" s="153">
        <v>0</v>
      </c>
      <c r="L22" s="154">
        <v>0</v>
      </c>
      <c r="M22" s="153">
        <v>0</v>
      </c>
      <c r="N22" s="154">
        <v>0</v>
      </c>
      <c r="O22" s="153">
        <v>0</v>
      </c>
      <c r="P22" s="154">
        <v>0</v>
      </c>
      <c r="Q22" s="153">
        <v>0</v>
      </c>
      <c r="R22" s="154">
        <v>0</v>
      </c>
      <c r="S22" s="153">
        <v>0</v>
      </c>
      <c r="T22" s="154">
        <v>0</v>
      </c>
      <c r="U22" s="153">
        <v>0</v>
      </c>
      <c r="V22" s="154">
        <v>0</v>
      </c>
      <c r="W22" s="153">
        <v>0</v>
      </c>
      <c r="X22" s="154">
        <v>0</v>
      </c>
      <c r="Y22" s="153">
        <v>0</v>
      </c>
      <c r="Z22" s="154">
        <v>0</v>
      </c>
      <c r="AA22" s="153">
        <v>0</v>
      </c>
      <c r="AB22" s="154">
        <v>0</v>
      </c>
      <c r="AC22" s="153">
        <v>0</v>
      </c>
      <c r="AD22" s="154">
        <v>0</v>
      </c>
      <c r="AE22" s="153">
        <v>0</v>
      </c>
      <c r="AF22" s="154">
        <v>0</v>
      </c>
      <c r="AG22" s="153">
        <v>0</v>
      </c>
      <c r="AH22" s="154">
        <v>0</v>
      </c>
      <c r="AI22" s="153">
        <v>0</v>
      </c>
      <c r="AJ22" s="154">
        <v>0</v>
      </c>
      <c r="AK22" s="153">
        <v>0</v>
      </c>
      <c r="AL22" s="154">
        <v>0</v>
      </c>
      <c r="AM22" s="153">
        <v>0</v>
      </c>
      <c r="AN22" s="154">
        <v>0</v>
      </c>
      <c r="AO22" s="189">
        <v>0</v>
      </c>
      <c r="AP22" s="321">
        <v>0</v>
      </c>
      <c r="AQ22" s="128">
        <v>0</v>
      </c>
      <c r="AR22" s="130">
        <v>0</v>
      </c>
      <c r="AS22" s="193">
        <v>0</v>
      </c>
      <c r="AT22" s="753">
        <v>0</v>
      </c>
      <c r="AU22" s="753">
        <v>0</v>
      </c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>
        <v>0</v>
      </c>
      <c r="F23" s="165">
        <v>0</v>
      </c>
      <c r="G23" s="125">
        <v>0</v>
      </c>
      <c r="H23" s="137">
        <v>0</v>
      </c>
      <c r="I23" s="125">
        <v>0</v>
      </c>
      <c r="J23" s="137">
        <v>0</v>
      </c>
      <c r="K23" s="125">
        <v>0</v>
      </c>
      <c r="L23" s="137">
        <v>0</v>
      </c>
      <c r="M23" s="125">
        <v>0</v>
      </c>
      <c r="N23" s="137">
        <v>0</v>
      </c>
      <c r="O23" s="125">
        <v>0</v>
      </c>
      <c r="P23" s="137">
        <v>0</v>
      </c>
      <c r="Q23" s="125">
        <v>0</v>
      </c>
      <c r="R23" s="137">
        <v>0</v>
      </c>
      <c r="S23" s="125">
        <v>0</v>
      </c>
      <c r="T23" s="137">
        <v>0</v>
      </c>
      <c r="U23" s="125">
        <v>0</v>
      </c>
      <c r="V23" s="137">
        <v>0</v>
      </c>
      <c r="W23" s="125">
        <v>0</v>
      </c>
      <c r="X23" s="137">
        <v>0</v>
      </c>
      <c r="Y23" s="125">
        <v>0</v>
      </c>
      <c r="Z23" s="137">
        <v>0</v>
      </c>
      <c r="AA23" s="125">
        <v>0</v>
      </c>
      <c r="AB23" s="137">
        <v>0</v>
      </c>
      <c r="AC23" s="125">
        <v>0</v>
      </c>
      <c r="AD23" s="137">
        <v>0</v>
      </c>
      <c r="AE23" s="125">
        <v>0</v>
      </c>
      <c r="AF23" s="137">
        <v>0</v>
      </c>
      <c r="AG23" s="125">
        <v>0</v>
      </c>
      <c r="AH23" s="137">
        <v>0</v>
      </c>
      <c r="AI23" s="125">
        <v>0</v>
      </c>
      <c r="AJ23" s="137">
        <v>0</v>
      </c>
      <c r="AK23" s="125">
        <v>0</v>
      </c>
      <c r="AL23" s="137">
        <v>0</v>
      </c>
      <c r="AM23" s="125">
        <v>0</v>
      </c>
      <c r="AN23" s="137">
        <v>0</v>
      </c>
      <c r="AO23" s="184">
        <v>0</v>
      </c>
      <c r="AP23" s="231">
        <v>0</v>
      </c>
      <c r="AQ23" s="152">
        <v>0</v>
      </c>
      <c r="AR23" s="126">
        <v>0</v>
      </c>
      <c r="AS23" s="165">
        <v>0</v>
      </c>
      <c r="AT23" s="138">
        <v>0</v>
      </c>
      <c r="AU23" s="138">
        <v>0</v>
      </c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>
        <v>0</v>
      </c>
      <c r="F24" s="276">
        <v>0</v>
      </c>
      <c r="G24" s="207">
        <v>0</v>
      </c>
      <c r="H24" s="209">
        <v>0</v>
      </c>
      <c r="I24" s="207">
        <v>0</v>
      </c>
      <c r="J24" s="209">
        <v>0</v>
      </c>
      <c r="K24" s="207">
        <v>0</v>
      </c>
      <c r="L24" s="209">
        <v>0</v>
      </c>
      <c r="M24" s="207">
        <v>0</v>
      </c>
      <c r="N24" s="209">
        <v>0</v>
      </c>
      <c r="O24" s="207">
        <v>0</v>
      </c>
      <c r="P24" s="209">
        <v>0</v>
      </c>
      <c r="Q24" s="207">
        <v>0</v>
      </c>
      <c r="R24" s="209">
        <v>0</v>
      </c>
      <c r="S24" s="207">
        <v>0</v>
      </c>
      <c r="T24" s="209">
        <v>0</v>
      </c>
      <c r="U24" s="207">
        <v>0</v>
      </c>
      <c r="V24" s="209">
        <v>0</v>
      </c>
      <c r="W24" s="207">
        <v>0</v>
      </c>
      <c r="X24" s="209">
        <v>0</v>
      </c>
      <c r="Y24" s="207">
        <v>0</v>
      </c>
      <c r="Z24" s="209">
        <v>0</v>
      </c>
      <c r="AA24" s="207">
        <v>0</v>
      </c>
      <c r="AB24" s="209">
        <v>0</v>
      </c>
      <c r="AC24" s="207">
        <v>0</v>
      </c>
      <c r="AD24" s="209">
        <v>0</v>
      </c>
      <c r="AE24" s="207">
        <v>0</v>
      </c>
      <c r="AF24" s="209">
        <v>0</v>
      </c>
      <c r="AG24" s="207">
        <v>0</v>
      </c>
      <c r="AH24" s="209">
        <v>0</v>
      </c>
      <c r="AI24" s="207">
        <v>0</v>
      </c>
      <c r="AJ24" s="209">
        <v>0</v>
      </c>
      <c r="AK24" s="207">
        <v>0</v>
      </c>
      <c r="AL24" s="209">
        <v>0</v>
      </c>
      <c r="AM24" s="207">
        <v>0</v>
      </c>
      <c r="AN24" s="209">
        <v>0</v>
      </c>
      <c r="AO24" s="236">
        <v>0</v>
      </c>
      <c r="AP24" s="298">
        <v>0</v>
      </c>
      <c r="AQ24" s="208">
        <v>0</v>
      </c>
      <c r="AR24" s="107">
        <v>0</v>
      </c>
      <c r="AS24" s="276">
        <v>0</v>
      </c>
      <c r="AT24" s="237">
        <v>0</v>
      </c>
      <c r="AU24" s="237">
        <v>0</v>
      </c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>
        <v>0</v>
      </c>
      <c r="F25" s="165">
        <v>0</v>
      </c>
      <c r="G25" s="125">
        <v>0</v>
      </c>
      <c r="H25" s="137">
        <v>0</v>
      </c>
      <c r="I25" s="125">
        <v>0</v>
      </c>
      <c r="J25" s="137">
        <v>0</v>
      </c>
      <c r="K25" s="125">
        <v>0</v>
      </c>
      <c r="L25" s="137">
        <v>0</v>
      </c>
      <c r="M25" s="125">
        <v>0</v>
      </c>
      <c r="N25" s="137">
        <v>0</v>
      </c>
      <c r="O25" s="125">
        <v>0</v>
      </c>
      <c r="P25" s="137">
        <v>0</v>
      </c>
      <c r="Q25" s="125">
        <v>0</v>
      </c>
      <c r="R25" s="137">
        <v>0</v>
      </c>
      <c r="S25" s="125">
        <v>0</v>
      </c>
      <c r="T25" s="137">
        <v>0</v>
      </c>
      <c r="U25" s="125">
        <v>0</v>
      </c>
      <c r="V25" s="137">
        <v>0</v>
      </c>
      <c r="W25" s="125">
        <v>0</v>
      </c>
      <c r="X25" s="137">
        <v>0</v>
      </c>
      <c r="Y25" s="125">
        <v>0</v>
      </c>
      <c r="Z25" s="137">
        <v>0</v>
      </c>
      <c r="AA25" s="125">
        <v>0</v>
      </c>
      <c r="AB25" s="137">
        <v>0</v>
      </c>
      <c r="AC25" s="125">
        <v>0</v>
      </c>
      <c r="AD25" s="137">
        <v>0</v>
      </c>
      <c r="AE25" s="125">
        <v>0</v>
      </c>
      <c r="AF25" s="137">
        <v>0</v>
      </c>
      <c r="AG25" s="125">
        <v>0</v>
      </c>
      <c r="AH25" s="137">
        <v>0</v>
      </c>
      <c r="AI25" s="125">
        <v>0</v>
      </c>
      <c r="AJ25" s="137">
        <v>0</v>
      </c>
      <c r="AK25" s="125">
        <v>0</v>
      </c>
      <c r="AL25" s="137">
        <v>0</v>
      </c>
      <c r="AM25" s="125">
        <v>0</v>
      </c>
      <c r="AN25" s="137">
        <v>0</v>
      </c>
      <c r="AO25" s="184">
        <v>0</v>
      </c>
      <c r="AP25" s="231">
        <v>0</v>
      </c>
      <c r="AQ25" s="152">
        <v>0</v>
      </c>
      <c r="AR25" s="126">
        <v>0</v>
      </c>
      <c r="AS25" s="165">
        <v>0</v>
      </c>
      <c r="AT25" s="138">
        <v>0</v>
      </c>
      <c r="AU25" s="138">
        <v>0</v>
      </c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>
        <v>0</v>
      </c>
      <c r="F26" s="493">
        <v>0</v>
      </c>
      <c r="G26" s="430">
        <v>0</v>
      </c>
      <c r="H26" s="448">
        <v>0</v>
      </c>
      <c r="I26" s="430">
        <v>0</v>
      </c>
      <c r="J26" s="448">
        <v>0</v>
      </c>
      <c r="K26" s="430">
        <v>0</v>
      </c>
      <c r="L26" s="448">
        <v>0</v>
      </c>
      <c r="M26" s="430">
        <v>0</v>
      </c>
      <c r="N26" s="448">
        <v>0</v>
      </c>
      <c r="O26" s="430">
        <v>0</v>
      </c>
      <c r="P26" s="448">
        <v>0</v>
      </c>
      <c r="Q26" s="430">
        <v>0</v>
      </c>
      <c r="R26" s="448">
        <v>0</v>
      </c>
      <c r="S26" s="430">
        <v>0</v>
      </c>
      <c r="T26" s="448">
        <v>0</v>
      </c>
      <c r="U26" s="430">
        <v>0</v>
      </c>
      <c r="V26" s="448">
        <v>0</v>
      </c>
      <c r="W26" s="430">
        <v>0</v>
      </c>
      <c r="X26" s="448">
        <v>0</v>
      </c>
      <c r="Y26" s="430">
        <v>0</v>
      </c>
      <c r="Z26" s="448">
        <v>0</v>
      </c>
      <c r="AA26" s="430">
        <v>0</v>
      </c>
      <c r="AB26" s="448">
        <v>0</v>
      </c>
      <c r="AC26" s="430">
        <v>0</v>
      </c>
      <c r="AD26" s="448">
        <v>0</v>
      </c>
      <c r="AE26" s="430">
        <v>0</v>
      </c>
      <c r="AF26" s="448">
        <v>0</v>
      </c>
      <c r="AG26" s="430">
        <v>0</v>
      </c>
      <c r="AH26" s="448">
        <v>0</v>
      </c>
      <c r="AI26" s="430">
        <v>0</v>
      </c>
      <c r="AJ26" s="448">
        <v>0</v>
      </c>
      <c r="AK26" s="430">
        <v>0</v>
      </c>
      <c r="AL26" s="448">
        <v>0</v>
      </c>
      <c r="AM26" s="430">
        <v>0</v>
      </c>
      <c r="AN26" s="448">
        <v>0</v>
      </c>
      <c r="AO26" s="683">
        <v>0</v>
      </c>
      <c r="AP26" s="444">
        <v>0</v>
      </c>
      <c r="AQ26" s="436">
        <v>0</v>
      </c>
      <c r="AR26" s="728">
        <v>0</v>
      </c>
      <c r="AS26" s="493">
        <v>0</v>
      </c>
      <c r="AT26" s="448">
        <v>0</v>
      </c>
      <c r="AU26" s="448">
        <v>0</v>
      </c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64" t="s">
        <v>178</v>
      </c>
      <c r="B28" s="4160" t="s">
        <v>36</v>
      </c>
      <c r="C28" s="4174"/>
      <c r="D28" s="4174" t="s">
        <v>27</v>
      </c>
      <c r="E28" s="4164" t="s">
        <v>110</v>
      </c>
      <c r="F28" s="4165"/>
      <c r="G28" s="4165"/>
      <c r="H28" s="4165"/>
      <c r="I28" s="4165"/>
      <c r="J28" s="4165"/>
      <c r="K28" s="4165"/>
      <c r="L28" s="4165"/>
      <c r="M28" s="4165"/>
      <c r="N28" s="4165"/>
      <c r="O28" s="4165"/>
      <c r="P28" s="4165"/>
      <c r="Q28" s="4165"/>
      <c r="R28" s="4165"/>
      <c r="S28" s="4165"/>
      <c r="T28" s="4165"/>
      <c r="U28" s="4165"/>
      <c r="V28" s="4165"/>
      <c r="W28" s="4165"/>
      <c r="X28" s="4165"/>
      <c r="Y28" s="4165"/>
      <c r="Z28" s="4165"/>
      <c r="AA28" s="4165"/>
      <c r="AB28" s="4165"/>
      <c r="AC28" s="4165"/>
      <c r="AD28" s="4165"/>
      <c r="AE28" s="4165"/>
      <c r="AF28" s="4165"/>
      <c r="AG28" s="4165"/>
      <c r="AH28" s="4165"/>
      <c r="AI28" s="4165"/>
      <c r="AJ28" s="4165"/>
      <c r="AK28" s="4165"/>
      <c r="AL28" s="4165"/>
      <c r="AM28" s="4165"/>
      <c r="AN28" s="4165"/>
      <c r="AO28" s="4165"/>
      <c r="AP28" s="4526"/>
      <c r="AQ28" s="5347" t="s">
        <v>159</v>
      </c>
      <c r="AR28" s="4165"/>
      <c r="AS28" s="4165"/>
      <c r="AT28" s="4165"/>
      <c r="AU28" s="4166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65"/>
      <c r="B29" s="4178"/>
      <c r="C29" s="4179"/>
      <c r="D29" s="4179"/>
      <c r="E29" s="4152" t="s">
        <v>160</v>
      </c>
      <c r="F29" s="4156"/>
      <c r="G29" s="4152" t="s">
        <v>161</v>
      </c>
      <c r="H29" s="4156"/>
      <c r="I29" s="4152" t="s">
        <v>162</v>
      </c>
      <c r="J29" s="4156"/>
      <c r="K29" s="4152" t="s">
        <v>84</v>
      </c>
      <c r="L29" s="4156"/>
      <c r="M29" s="4153" t="s">
        <v>85</v>
      </c>
      <c r="N29" s="4156"/>
      <c r="O29" s="4152" t="s">
        <v>76</v>
      </c>
      <c r="P29" s="4156"/>
      <c r="Q29" s="4152" t="s">
        <v>163</v>
      </c>
      <c r="R29" s="4156"/>
      <c r="S29" s="4152" t="s">
        <v>164</v>
      </c>
      <c r="T29" s="4156"/>
      <c r="U29" s="4152" t="s">
        <v>165</v>
      </c>
      <c r="V29" s="4156"/>
      <c r="W29" s="4152" t="s">
        <v>9</v>
      </c>
      <c r="X29" s="4156"/>
      <c r="Y29" s="4152" t="s">
        <v>10</v>
      </c>
      <c r="Z29" s="4156"/>
      <c r="AA29" s="4152" t="s">
        <v>166</v>
      </c>
      <c r="AB29" s="4156"/>
      <c r="AC29" s="4152" t="s">
        <v>12</v>
      </c>
      <c r="AD29" s="4156"/>
      <c r="AE29" s="4152" t="s">
        <v>13</v>
      </c>
      <c r="AF29" s="4156"/>
      <c r="AG29" s="4152" t="s">
        <v>14</v>
      </c>
      <c r="AH29" s="4156"/>
      <c r="AI29" s="4152" t="s">
        <v>15</v>
      </c>
      <c r="AJ29" s="4156"/>
      <c r="AK29" s="4152" t="s">
        <v>16</v>
      </c>
      <c r="AL29" s="4156"/>
      <c r="AM29" s="4152" t="s">
        <v>17</v>
      </c>
      <c r="AN29" s="4156"/>
      <c r="AO29" s="4164" t="s">
        <v>18</v>
      </c>
      <c r="AP29" s="4526"/>
      <c r="AQ29" s="5366" t="s">
        <v>167</v>
      </c>
      <c r="AR29" s="5368" t="s">
        <v>168</v>
      </c>
      <c r="AS29" s="5364" t="s">
        <v>169</v>
      </c>
      <c r="AT29" s="4378" t="s">
        <v>150</v>
      </c>
      <c r="AU29" s="4378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427"/>
      <c r="B30" s="5351"/>
      <c r="C30" s="4176"/>
      <c r="D30" s="4176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7"/>
      <c r="AR30" s="5369"/>
      <c r="AS30" s="5365"/>
      <c r="AT30" s="4151"/>
      <c r="AU30" s="4151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68" t="s">
        <v>180</v>
      </c>
      <c r="B31" s="5350"/>
      <c r="C31" s="4469"/>
      <c r="D31" s="751">
        <f t="shared" ref="D31:D56" si="7">SUM(E31:AP31)</f>
        <v>3</v>
      </c>
      <c r="E31" s="750">
        <v>0</v>
      </c>
      <c r="F31" s="227">
        <v>0</v>
      </c>
      <c r="G31" s="750">
        <v>0</v>
      </c>
      <c r="H31" s="746">
        <v>0</v>
      </c>
      <c r="I31" s="750">
        <v>0</v>
      </c>
      <c r="J31" s="746">
        <v>0</v>
      </c>
      <c r="K31" s="750">
        <v>0</v>
      </c>
      <c r="L31" s="227">
        <v>0</v>
      </c>
      <c r="M31" s="747">
        <v>0</v>
      </c>
      <c r="N31" s="746">
        <v>0</v>
      </c>
      <c r="O31" s="747">
        <v>0</v>
      </c>
      <c r="P31" s="746">
        <v>0</v>
      </c>
      <c r="Q31" s="747">
        <v>0</v>
      </c>
      <c r="R31" s="746">
        <v>0</v>
      </c>
      <c r="S31" s="747">
        <v>0</v>
      </c>
      <c r="T31" s="746">
        <v>0</v>
      </c>
      <c r="U31" s="747">
        <v>0</v>
      </c>
      <c r="V31" s="746">
        <v>0</v>
      </c>
      <c r="W31" s="747">
        <v>0</v>
      </c>
      <c r="X31" s="746">
        <v>0</v>
      </c>
      <c r="Y31" s="747">
        <v>0</v>
      </c>
      <c r="Z31" s="746">
        <v>0</v>
      </c>
      <c r="AA31" s="747">
        <v>0</v>
      </c>
      <c r="AB31" s="746">
        <v>1</v>
      </c>
      <c r="AC31" s="747">
        <v>0</v>
      </c>
      <c r="AD31" s="746">
        <v>0</v>
      </c>
      <c r="AE31" s="747">
        <v>0</v>
      </c>
      <c r="AF31" s="746">
        <v>0</v>
      </c>
      <c r="AG31" s="747">
        <v>1</v>
      </c>
      <c r="AH31" s="746">
        <v>0</v>
      </c>
      <c r="AI31" s="747">
        <v>0</v>
      </c>
      <c r="AJ31" s="746">
        <v>0</v>
      </c>
      <c r="AK31" s="747">
        <v>0</v>
      </c>
      <c r="AL31" s="746">
        <v>0</v>
      </c>
      <c r="AM31" s="747">
        <v>0</v>
      </c>
      <c r="AN31" s="746">
        <v>0</v>
      </c>
      <c r="AO31" s="747">
        <v>1</v>
      </c>
      <c r="AP31" s="749">
        <v>0</v>
      </c>
      <c r="AQ31" s="748">
        <v>3</v>
      </c>
      <c r="AR31" s="747">
        <v>0</v>
      </c>
      <c r="AS31" s="746">
        <v>0</v>
      </c>
      <c r="AT31" s="746">
        <v>0</v>
      </c>
      <c r="AU31" s="746">
        <v>0</v>
      </c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377" t="s">
        <v>346</v>
      </c>
      <c r="B32" s="5362" t="s">
        <v>342</v>
      </c>
      <c r="C32" s="5363"/>
      <c r="D32" s="745">
        <f t="shared" si="7"/>
        <v>0</v>
      </c>
      <c r="E32" s="223">
        <v>0</v>
      </c>
      <c r="F32" s="225">
        <v>0</v>
      </c>
      <c r="G32" s="223">
        <v>0</v>
      </c>
      <c r="H32" s="224">
        <v>0</v>
      </c>
      <c r="I32" s="223">
        <v>0</v>
      </c>
      <c r="J32" s="224">
        <v>0</v>
      </c>
      <c r="K32" s="223">
        <v>0</v>
      </c>
      <c r="L32" s="225">
        <v>0</v>
      </c>
      <c r="M32" s="277">
        <v>0</v>
      </c>
      <c r="N32" s="224">
        <v>0</v>
      </c>
      <c r="O32" s="277">
        <v>0</v>
      </c>
      <c r="P32" s="224">
        <v>0</v>
      </c>
      <c r="Q32" s="277">
        <v>0</v>
      </c>
      <c r="R32" s="224">
        <v>0</v>
      </c>
      <c r="S32" s="277">
        <v>0</v>
      </c>
      <c r="T32" s="224">
        <v>0</v>
      </c>
      <c r="U32" s="277">
        <v>0</v>
      </c>
      <c r="V32" s="224">
        <v>0</v>
      </c>
      <c r="W32" s="277">
        <v>0</v>
      </c>
      <c r="X32" s="224">
        <v>0</v>
      </c>
      <c r="Y32" s="277">
        <v>0</v>
      </c>
      <c r="Z32" s="224">
        <v>0</v>
      </c>
      <c r="AA32" s="277">
        <v>0</v>
      </c>
      <c r="AB32" s="224">
        <v>0</v>
      </c>
      <c r="AC32" s="277">
        <v>0</v>
      </c>
      <c r="AD32" s="224">
        <v>0</v>
      </c>
      <c r="AE32" s="277">
        <v>0</v>
      </c>
      <c r="AF32" s="224">
        <v>0</v>
      </c>
      <c r="AG32" s="277">
        <v>0</v>
      </c>
      <c r="AH32" s="224">
        <v>0</v>
      </c>
      <c r="AI32" s="277">
        <v>0</v>
      </c>
      <c r="AJ32" s="224">
        <v>0</v>
      </c>
      <c r="AK32" s="277">
        <v>0</v>
      </c>
      <c r="AL32" s="224">
        <v>0</v>
      </c>
      <c r="AM32" s="277">
        <v>0</v>
      </c>
      <c r="AN32" s="224">
        <v>0</v>
      </c>
      <c r="AO32" s="277">
        <v>0</v>
      </c>
      <c r="AP32" s="380">
        <v>0</v>
      </c>
      <c r="AQ32" s="318">
        <v>0</v>
      </c>
      <c r="AR32" s="277">
        <v>0</v>
      </c>
      <c r="AS32" s="224">
        <v>0</v>
      </c>
      <c r="AT32" s="224">
        <v>0</v>
      </c>
      <c r="AU32" s="224">
        <v>0</v>
      </c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63"/>
      <c r="B33" s="4312" t="s">
        <v>181</v>
      </c>
      <c r="C33" s="4311"/>
      <c r="D33" s="310">
        <f t="shared" si="7"/>
        <v>0</v>
      </c>
      <c r="E33" s="278">
        <v>0</v>
      </c>
      <c r="F33" s="279">
        <v>0</v>
      </c>
      <c r="G33" s="278">
        <v>0</v>
      </c>
      <c r="H33" s="265">
        <v>0</v>
      </c>
      <c r="I33" s="278">
        <v>0</v>
      </c>
      <c r="J33" s="265">
        <v>0</v>
      </c>
      <c r="K33" s="278">
        <v>0</v>
      </c>
      <c r="L33" s="279">
        <v>0</v>
      </c>
      <c r="M33" s="280">
        <v>0</v>
      </c>
      <c r="N33" s="265">
        <v>0</v>
      </c>
      <c r="O33" s="280">
        <v>0</v>
      </c>
      <c r="P33" s="265">
        <v>0</v>
      </c>
      <c r="Q33" s="280">
        <v>0</v>
      </c>
      <c r="R33" s="265">
        <v>0</v>
      </c>
      <c r="S33" s="280">
        <v>0</v>
      </c>
      <c r="T33" s="265">
        <v>0</v>
      </c>
      <c r="U33" s="280">
        <v>0</v>
      </c>
      <c r="V33" s="265">
        <v>0</v>
      </c>
      <c r="W33" s="280">
        <v>0</v>
      </c>
      <c r="X33" s="265">
        <v>0</v>
      </c>
      <c r="Y33" s="280">
        <v>0</v>
      </c>
      <c r="Z33" s="265">
        <v>0</v>
      </c>
      <c r="AA33" s="280">
        <v>0</v>
      </c>
      <c r="AB33" s="265">
        <v>0</v>
      </c>
      <c r="AC33" s="280">
        <v>0</v>
      </c>
      <c r="AD33" s="265">
        <v>0</v>
      </c>
      <c r="AE33" s="280">
        <v>0</v>
      </c>
      <c r="AF33" s="265">
        <v>0</v>
      </c>
      <c r="AG33" s="280">
        <v>0</v>
      </c>
      <c r="AH33" s="265">
        <v>0</v>
      </c>
      <c r="AI33" s="280">
        <v>0</v>
      </c>
      <c r="AJ33" s="265">
        <v>0</v>
      </c>
      <c r="AK33" s="280">
        <v>0</v>
      </c>
      <c r="AL33" s="265">
        <v>0</v>
      </c>
      <c r="AM33" s="280">
        <v>0</v>
      </c>
      <c r="AN33" s="265">
        <v>0</v>
      </c>
      <c r="AO33" s="280">
        <v>0</v>
      </c>
      <c r="AP33" s="452">
        <v>0</v>
      </c>
      <c r="AQ33" s="319">
        <v>0</v>
      </c>
      <c r="AR33" s="280">
        <v>0</v>
      </c>
      <c r="AS33" s="265">
        <v>0</v>
      </c>
      <c r="AT33" s="265">
        <v>0</v>
      </c>
      <c r="AU33" s="265">
        <v>0</v>
      </c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63"/>
      <c r="B34" s="4228" t="s">
        <v>495</v>
      </c>
      <c r="C34" s="4229"/>
      <c r="D34" s="310">
        <f t="shared" si="7"/>
        <v>2</v>
      </c>
      <c r="E34" s="278">
        <v>0</v>
      </c>
      <c r="F34" s="279">
        <v>0</v>
      </c>
      <c r="G34" s="278">
        <v>0</v>
      </c>
      <c r="H34" s="265">
        <v>0</v>
      </c>
      <c r="I34" s="278">
        <v>0</v>
      </c>
      <c r="J34" s="265">
        <v>0</v>
      </c>
      <c r="K34" s="278">
        <v>0</v>
      </c>
      <c r="L34" s="279">
        <v>0</v>
      </c>
      <c r="M34" s="280">
        <v>0</v>
      </c>
      <c r="N34" s="265">
        <v>0</v>
      </c>
      <c r="O34" s="280">
        <v>0</v>
      </c>
      <c r="P34" s="265">
        <v>0</v>
      </c>
      <c r="Q34" s="280">
        <v>0</v>
      </c>
      <c r="R34" s="265">
        <v>0</v>
      </c>
      <c r="S34" s="280">
        <v>0</v>
      </c>
      <c r="T34" s="265">
        <v>0</v>
      </c>
      <c r="U34" s="280">
        <v>0</v>
      </c>
      <c r="V34" s="265">
        <v>0</v>
      </c>
      <c r="W34" s="280">
        <v>0</v>
      </c>
      <c r="X34" s="265">
        <v>0</v>
      </c>
      <c r="Y34" s="280">
        <v>0</v>
      </c>
      <c r="Z34" s="265">
        <v>0</v>
      </c>
      <c r="AA34" s="280">
        <v>0</v>
      </c>
      <c r="AB34" s="265">
        <v>1</v>
      </c>
      <c r="AC34" s="280">
        <v>0</v>
      </c>
      <c r="AD34" s="265">
        <v>0</v>
      </c>
      <c r="AE34" s="280">
        <v>0</v>
      </c>
      <c r="AF34" s="265">
        <v>0</v>
      </c>
      <c r="AG34" s="280">
        <v>1</v>
      </c>
      <c r="AH34" s="265">
        <v>0</v>
      </c>
      <c r="AI34" s="280">
        <v>0</v>
      </c>
      <c r="AJ34" s="265">
        <v>0</v>
      </c>
      <c r="AK34" s="280">
        <v>0</v>
      </c>
      <c r="AL34" s="265">
        <v>0</v>
      </c>
      <c r="AM34" s="280">
        <v>0</v>
      </c>
      <c r="AN34" s="265">
        <v>0</v>
      </c>
      <c r="AO34" s="280">
        <v>0</v>
      </c>
      <c r="AP34" s="452">
        <v>0</v>
      </c>
      <c r="AQ34" s="319">
        <v>2</v>
      </c>
      <c r="AR34" s="280">
        <v>0</v>
      </c>
      <c r="AS34" s="265">
        <v>0</v>
      </c>
      <c r="AT34" s="265">
        <v>0</v>
      </c>
      <c r="AU34" s="265">
        <v>0</v>
      </c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63"/>
      <c r="B35" s="4228" t="s">
        <v>870</v>
      </c>
      <c r="C35" s="4229"/>
      <c r="D35" s="310">
        <f t="shared" si="7"/>
        <v>0</v>
      </c>
      <c r="E35" s="278">
        <v>0</v>
      </c>
      <c r="F35" s="279">
        <v>0</v>
      </c>
      <c r="G35" s="278">
        <v>0</v>
      </c>
      <c r="H35" s="265">
        <v>0</v>
      </c>
      <c r="I35" s="278">
        <v>0</v>
      </c>
      <c r="J35" s="265">
        <v>0</v>
      </c>
      <c r="K35" s="278">
        <v>0</v>
      </c>
      <c r="L35" s="279">
        <v>0</v>
      </c>
      <c r="M35" s="280">
        <v>0</v>
      </c>
      <c r="N35" s="265">
        <v>0</v>
      </c>
      <c r="O35" s="280">
        <v>0</v>
      </c>
      <c r="P35" s="265">
        <v>0</v>
      </c>
      <c r="Q35" s="280">
        <v>0</v>
      </c>
      <c r="R35" s="265">
        <v>0</v>
      </c>
      <c r="S35" s="280">
        <v>0</v>
      </c>
      <c r="T35" s="265">
        <v>0</v>
      </c>
      <c r="U35" s="280">
        <v>0</v>
      </c>
      <c r="V35" s="265">
        <v>0</v>
      </c>
      <c r="W35" s="280">
        <v>0</v>
      </c>
      <c r="X35" s="265">
        <v>0</v>
      </c>
      <c r="Y35" s="280">
        <v>0</v>
      </c>
      <c r="Z35" s="265">
        <v>0</v>
      </c>
      <c r="AA35" s="280">
        <v>0</v>
      </c>
      <c r="AB35" s="265">
        <v>0</v>
      </c>
      <c r="AC35" s="280">
        <v>0</v>
      </c>
      <c r="AD35" s="265">
        <v>0</v>
      </c>
      <c r="AE35" s="280">
        <v>0</v>
      </c>
      <c r="AF35" s="265">
        <v>0</v>
      </c>
      <c r="AG35" s="280">
        <v>0</v>
      </c>
      <c r="AH35" s="265">
        <v>0</v>
      </c>
      <c r="AI35" s="280">
        <v>0</v>
      </c>
      <c r="AJ35" s="265">
        <v>0</v>
      </c>
      <c r="AK35" s="280">
        <v>0</v>
      </c>
      <c r="AL35" s="265">
        <v>0</v>
      </c>
      <c r="AM35" s="280">
        <v>0</v>
      </c>
      <c r="AN35" s="265">
        <v>0</v>
      </c>
      <c r="AO35" s="280">
        <v>0</v>
      </c>
      <c r="AP35" s="452">
        <v>0</v>
      </c>
      <c r="AQ35" s="319">
        <v>0</v>
      </c>
      <c r="AR35" s="280">
        <v>0</v>
      </c>
      <c r="AS35" s="265">
        <v>0</v>
      </c>
      <c r="AT35" s="265">
        <v>0</v>
      </c>
      <c r="AU35" s="265">
        <v>0</v>
      </c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63"/>
      <c r="B36" s="4228" t="s">
        <v>871</v>
      </c>
      <c r="C36" s="4229"/>
      <c r="D36" s="310">
        <f t="shared" si="7"/>
        <v>0</v>
      </c>
      <c r="E36" s="278">
        <v>0</v>
      </c>
      <c r="F36" s="279">
        <v>0</v>
      </c>
      <c r="G36" s="278">
        <v>0</v>
      </c>
      <c r="H36" s="265">
        <v>0</v>
      </c>
      <c r="I36" s="278">
        <v>0</v>
      </c>
      <c r="J36" s="265">
        <v>0</v>
      </c>
      <c r="K36" s="278">
        <v>0</v>
      </c>
      <c r="L36" s="279">
        <v>0</v>
      </c>
      <c r="M36" s="280">
        <v>0</v>
      </c>
      <c r="N36" s="265">
        <v>0</v>
      </c>
      <c r="O36" s="280">
        <v>0</v>
      </c>
      <c r="P36" s="265">
        <v>0</v>
      </c>
      <c r="Q36" s="280">
        <v>0</v>
      </c>
      <c r="R36" s="265">
        <v>0</v>
      </c>
      <c r="S36" s="280">
        <v>0</v>
      </c>
      <c r="T36" s="265">
        <v>0</v>
      </c>
      <c r="U36" s="280">
        <v>0</v>
      </c>
      <c r="V36" s="265">
        <v>0</v>
      </c>
      <c r="W36" s="280">
        <v>0</v>
      </c>
      <c r="X36" s="265">
        <v>0</v>
      </c>
      <c r="Y36" s="280">
        <v>0</v>
      </c>
      <c r="Z36" s="265">
        <v>0</v>
      </c>
      <c r="AA36" s="280">
        <v>0</v>
      </c>
      <c r="AB36" s="265">
        <v>0</v>
      </c>
      <c r="AC36" s="280">
        <v>0</v>
      </c>
      <c r="AD36" s="265">
        <v>0</v>
      </c>
      <c r="AE36" s="280">
        <v>0</v>
      </c>
      <c r="AF36" s="265">
        <v>0</v>
      </c>
      <c r="AG36" s="280">
        <v>0</v>
      </c>
      <c r="AH36" s="265">
        <v>0</v>
      </c>
      <c r="AI36" s="280">
        <v>0</v>
      </c>
      <c r="AJ36" s="265">
        <v>0</v>
      </c>
      <c r="AK36" s="280">
        <v>0</v>
      </c>
      <c r="AL36" s="265">
        <v>0</v>
      </c>
      <c r="AM36" s="280">
        <v>0</v>
      </c>
      <c r="AN36" s="265">
        <v>0</v>
      </c>
      <c r="AO36" s="280">
        <v>0</v>
      </c>
      <c r="AP36" s="452">
        <v>0</v>
      </c>
      <c r="AQ36" s="319">
        <v>0</v>
      </c>
      <c r="AR36" s="280">
        <v>0</v>
      </c>
      <c r="AS36" s="265">
        <v>0</v>
      </c>
      <c r="AT36" s="265">
        <v>0</v>
      </c>
      <c r="AU36" s="265">
        <v>0</v>
      </c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63"/>
      <c r="B37" s="4228" t="s">
        <v>594</v>
      </c>
      <c r="C37" s="4229"/>
      <c r="D37" s="310">
        <f t="shared" si="7"/>
        <v>0</v>
      </c>
      <c r="E37" s="278">
        <v>0</v>
      </c>
      <c r="F37" s="279">
        <v>0</v>
      </c>
      <c r="G37" s="278">
        <v>0</v>
      </c>
      <c r="H37" s="265">
        <v>0</v>
      </c>
      <c r="I37" s="278">
        <v>0</v>
      </c>
      <c r="J37" s="265">
        <v>0</v>
      </c>
      <c r="K37" s="278">
        <v>0</v>
      </c>
      <c r="L37" s="279">
        <v>0</v>
      </c>
      <c r="M37" s="280">
        <v>0</v>
      </c>
      <c r="N37" s="265">
        <v>0</v>
      </c>
      <c r="O37" s="280">
        <v>0</v>
      </c>
      <c r="P37" s="265">
        <v>0</v>
      </c>
      <c r="Q37" s="280">
        <v>0</v>
      </c>
      <c r="R37" s="265">
        <v>0</v>
      </c>
      <c r="S37" s="280">
        <v>0</v>
      </c>
      <c r="T37" s="265">
        <v>0</v>
      </c>
      <c r="U37" s="280">
        <v>0</v>
      </c>
      <c r="V37" s="265">
        <v>0</v>
      </c>
      <c r="W37" s="280">
        <v>0</v>
      </c>
      <c r="X37" s="265">
        <v>0</v>
      </c>
      <c r="Y37" s="280">
        <v>0</v>
      </c>
      <c r="Z37" s="265">
        <v>0</v>
      </c>
      <c r="AA37" s="280">
        <v>0</v>
      </c>
      <c r="AB37" s="265">
        <v>0</v>
      </c>
      <c r="AC37" s="280">
        <v>0</v>
      </c>
      <c r="AD37" s="265">
        <v>0</v>
      </c>
      <c r="AE37" s="280">
        <v>0</v>
      </c>
      <c r="AF37" s="265">
        <v>0</v>
      </c>
      <c r="AG37" s="280">
        <v>0</v>
      </c>
      <c r="AH37" s="265">
        <v>0</v>
      </c>
      <c r="AI37" s="280">
        <v>0</v>
      </c>
      <c r="AJ37" s="265">
        <v>0</v>
      </c>
      <c r="AK37" s="280">
        <v>0</v>
      </c>
      <c r="AL37" s="265">
        <v>0</v>
      </c>
      <c r="AM37" s="280">
        <v>0</v>
      </c>
      <c r="AN37" s="265">
        <v>0</v>
      </c>
      <c r="AO37" s="280">
        <v>0</v>
      </c>
      <c r="AP37" s="452">
        <v>0</v>
      </c>
      <c r="AQ37" s="319">
        <v>0</v>
      </c>
      <c r="AR37" s="280">
        <v>0</v>
      </c>
      <c r="AS37" s="265">
        <v>0</v>
      </c>
      <c r="AT37" s="265">
        <v>0</v>
      </c>
      <c r="AU37" s="265">
        <v>0</v>
      </c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63"/>
      <c r="B38" s="4228" t="s">
        <v>593</v>
      </c>
      <c r="C38" s="4229"/>
      <c r="D38" s="310">
        <f t="shared" si="7"/>
        <v>0</v>
      </c>
      <c r="E38" s="278">
        <v>0</v>
      </c>
      <c r="F38" s="279">
        <v>0</v>
      </c>
      <c r="G38" s="278">
        <v>0</v>
      </c>
      <c r="H38" s="265">
        <v>0</v>
      </c>
      <c r="I38" s="278">
        <v>0</v>
      </c>
      <c r="J38" s="265">
        <v>0</v>
      </c>
      <c r="K38" s="278">
        <v>0</v>
      </c>
      <c r="L38" s="279">
        <v>0</v>
      </c>
      <c r="M38" s="280">
        <v>0</v>
      </c>
      <c r="N38" s="265">
        <v>0</v>
      </c>
      <c r="O38" s="280">
        <v>0</v>
      </c>
      <c r="P38" s="265">
        <v>0</v>
      </c>
      <c r="Q38" s="280">
        <v>0</v>
      </c>
      <c r="R38" s="265">
        <v>0</v>
      </c>
      <c r="S38" s="280">
        <v>0</v>
      </c>
      <c r="T38" s="265">
        <v>0</v>
      </c>
      <c r="U38" s="280">
        <v>0</v>
      </c>
      <c r="V38" s="265">
        <v>0</v>
      </c>
      <c r="W38" s="280">
        <v>0</v>
      </c>
      <c r="X38" s="265">
        <v>0</v>
      </c>
      <c r="Y38" s="280">
        <v>0</v>
      </c>
      <c r="Z38" s="265">
        <v>0</v>
      </c>
      <c r="AA38" s="280">
        <v>0</v>
      </c>
      <c r="AB38" s="265">
        <v>0</v>
      </c>
      <c r="AC38" s="280">
        <v>0</v>
      </c>
      <c r="AD38" s="265">
        <v>0</v>
      </c>
      <c r="AE38" s="280">
        <v>0</v>
      </c>
      <c r="AF38" s="265">
        <v>0</v>
      </c>
      <c r="AG38" s="280">
        <v>0</v>
      </c>
      <c r="AH38" s="265">
        <v>0</v>
      </c>
      <c r="AI38" s="280">
        <v>0</v>
      </c>
      <c r="AJ38" s="265">
        <v>0</v>
      </c>
      <c r="AK38" s="280">
        <v>0</v>
      </c>
      <c r="AL38" s="265">
        <v>0</v>
      </c>
      <c r="AM38" s="280">
        <v>0</v>
      </c>
      <c r="AN38" s="265">
        <v>0</v>
      </c>
      <c r="AO38" s="280">
        <v>0</v>
      </c>
      <c r="AP38" s="452">
        <v>0</v>
      </c>
      <c r="AQ38" s="319">
        <v>0</v>
      </c>
      <c r="AR38" s="280">
        <v>0</v>
      </c>
      <c r="AS38" s="265">
        <v>0</v>
      </c>
      <c r="AT38" s="265">
        <v>0</v>
      </c>
      <c r="AU38" s="265">
        <v>0</v>
      </c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63"/>
      <c r="B39" s="4228" t="s">
        <v>182</v>
      </c>
      <c r="C39" s="4229"/>
      <c r="D39" s="310">
        <f t="shared" si="7"/>
        <v>0</v>
      </c>
      <c r="E39" s="278">
        <v>0</v>
      </c>
      <c r="F39" s="279">
        <v>0</v>
      </c>
      <c r="G39" s="278">
        <v>0</v>
      </c>
      <c r="H39" s="265">
        <v>0</v>
      </c>
      <c r="I39" s="278">
        <v>0</v>
      </c>
      <c r="J39" s="265">
        <v>0</v>
      </c>
      <c r="K39" s="278">
        <v>0</v>
      </c>
      <c r="L39" s="279">
        <v>0</v>
      </c>
      <c r="M39" s="280">
        <v>0</v>
      </c>
      <c r="N39" s="265">
        <v>0</v>
      </c>
      <c r="O39" s="280">
        <v>0</v>
      </c>
      <c r="P39" s="265">
        <v>0</v>
      </c>
      <c r="Q39" s="280">
        <v>0</v>
      </c>
      <c r="R39" s="265">
        <v>0</v>
      </c>
      <c r="S39" s="280">
        <v>0</v>
      </c>
      <c r="T39" s="265">
        <v>0</v>
      </c>
      <c r="U39" s="280">
        <v>0</v>
      </c>
      <c r="V39" s="265">
        <v>0</v>
      </c>
      <c r="W39" s="280">
        <v>0</v>
      </c>
      <c r="X39" s="265">
        <v>0</v>
      </c>
      <c r="Y39" s="280">
        <v>0</v>
      </c>
      <c r="Z39" s="265">
        <v>0</v>
      </c>
      <c r="AA39" s="280">
        <v>0</v>
      </c>
      <c r="AB39" s="265">
        <v>0</v>
      </c>
      <c r="AC39" s="280">
        <v>0</v>
      </c>
      <c r="AD39" s="265">
        <v>0</v>
      </c>
      <c r="AE39" s="280">
        <v>0</v>
      </c>
      <c r="AF39" s="265">
        <v>0</v>
      </c>
      <c r="AG39" s="280">
        <v>0</v>
      </c>
      <c r="AH39" s="265">
        <v>0</v>
      </c>
      <c r="AI39" s="280">
        <v>0</v>
      </c>
      <c r="AJ39" s="265">
        <v>0</v>
      </c>
      <c r="AK39" s="280">
        <v>0</v>
      </c>
      <c r="AL39" s="265">
        <v>0</v>
      </c>
      <c r="AM39" s="280">
        <v>0</v>
      </c>
      <c r="AN39" s="265">
        <v>0</v>
      </c>
      <c r="AO39" s="280">
        <v>0</v>
      </c>
      <c r="AP39" s="452">
        <v>0</v>
      </c>
      <c r="AQ39" s="319">
        <v>0</v>
      </c>
      <c r="AR39" s="280">
        <v>0</v>
      </c>
      <c r="AS39" s="265">
        <v>0</v>
      </c>
      <c r="AT39" s="265">
        <v>0</v>
      </c>
      <c r="AU39" s="265">
        <v>0</v>
      </c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63"/>
      <c r="B40" s="4228" t="s">
        <v>493</v>
      </c>
      <c r="C40" s="4229"/>
      <c r="D40" s="310">
        <f t="shared" si="7"/>
        <v>0</v>
      </c>
      <c r="E40" s="278">
        <v>0</v>
      </c>
      <c r="F40" s="279">
        <v>0</v>
      </c>
      <c r="G40" s="278">
        <v>0</v>
      </c>
      <c r="H40" s="265">
        <v>0</v>
      </c>
      <c r="I40" s="278">
        <v>0</v>
      </c>
      <c r="J40" s="265">
        <v>0</v>
      </c>
      <c r="K40" s="278">
        <v>0</v>
      </c>
      <c r="L40" s="279">
        <v>0</v>
      </c>
      <c r="M40" s="280">
        <v>0</v>
      </c>
      <c r="N40" s="265">
        <v>0</v>
      </c>
      <c r="O40" s="280">
        <v>0</v>
      </c>
      <c r="P40" s="265">
        <v>0</v>
      </c>
      <c r="Q40" s="280">
        <v>0</v>
      </c>
      <c r="R40" s="265">
        <v>0</v>
      </c>
      <c r="S40" s="280">
        <v>0</v>
      </c>
      <c r="T40" s="265">
        <v>0</v>
      </c>
      <c r="U40" s="280">
        <v>0</v>
      </c>
      <c r="V40" s="265">
        <v>0</v>
      </c>
      <c r="W40" s="280">
        <v>0</v>
      </c>
      <c r="X40" s="265">
        <v>0</v>
      </c>
      <c r="Y40" s="280">
        <v>0</v>
      </c>
      <c r="Z40" s="265">
        <v>0</v>
      </c>
      <c r="AA40" s="280">
        <v>0</v>
      </c>
      <c r="AB40" s="265">
        <v>0</v>
      </c>
      <c r="AC40" s="280">
        <v>0</v>
      </c>
      <c r="AD40" s="265">
        <v>0</v>
      </c>
      <c r="AE40" s="280">
        <v>0</v>
      </c>
      <c r="AF40" s="265">
        <v>0</v>
      </c>
      <c r="AG40" s="280">
        <v>0</v>
      </c>
      <c r="AH40" s="265">
        <v>0</v>
      </c>
      <c r="AI40" s="280">
        <v>0</v>
      </c>
      <c r="AJ40" s="265">
        <v>0</v>
      </c>
      <c r="AK40" s="280">
        <v>0</v>
      </c>
      <c r="AL40" s="265">
        <v>0</v>
      </c>
      <c r="AM40" s="280">
        <v>0</v>
      </c>
      <c r="AN40" s="265">
        <v>0</v>
      </c>
      <c r="AO40" s="280">
        <v>0</v>
      </c>
      <c r="AP40" s="452">
        <v>0</v>
      </c>
      <c r="AQ40" s="319">
        <v>0</v>
      </c>
      <c r="AR40" s="280">
        <v>0</v>
      </c>
      <c r="AS40" s="265">
        <v>0</v>
      </c>
      <c r="AT40" s="265">
        <v>0</v>
      </c>
      <c r="AU40" s="265">
        <v>0</v>
      </c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63"/>
      <c r="B41" s="4228" t="s">
        <v>343</v>
      </c>
      <c r="C41" s="4229"/>
      <c r="D41" s="310">
        <f t="shared" si="7"/>
        <v>0</v>
      </c>
      <c r="E41" s="278">
        <v>0</v>
      </c>
      <c r="F41" s="279">
        <v>0</v>
      </c>
      <c r="G41" s="278">
        <v>0</v>
      </c>
      <c r="H41" s="265">
        <v>0</v>
      </c>
      <c r="I41" s="278">
        <v>0</v>
      </c>
      <c r="J41" s="265">
        <v>0</v>
      </c>
      <c r="K41" s="278">
        <v>0</v>
      </c>
      <c r="L41" s="279">
        <v>0</v>
      </c>
      <c r="M41" s="280">
        <v>0</v>
      </c>
      <c r="N41" s="265">
        <v>0</v>
      </c>
      <c r="O41" s="280">
        <v>0</v>
      </c>
      <c r="P41" s="265">
        <v>0</v>
      </c>
      <c r="Q41" s="280">
        <v>0</v>
      </c>
      <c r="R41" s="265">
        <v>0</v>
      </c>
      <c r="S41" s="280">
        <v>0</v>
      </c>
      <c r="T41" s="265">
        <v>0</v>
      </c>
      <c r="U41" s="280">
        <v>0</v>
      </c>
      <c r="V41" s="265">
        <v>0</v>
      </c>
      <c r="W41" s="280">
        <v>0</v>
      </c>
      <c r="X41" s="265">
        <v>0</v>
      </c>
      <c r="Y41" s="280">
        <v>0</v>
      </c>
      <c r="Z41" s="265">
        <v>0</v>
      </c>
      <c r="AA41" s="280">
        <v>0</v>
      </c>
      <c r="AB41" s="265">
        <v>0</v>
      </c>
      <c r="AC41" s="280">
        <v>0</v>
      </c>
      <c r="AD41" s="265">
        <v>0</v>
      </c>
      <c r="AE41" s="280">
        <v>0</v>
      </c>
      <c r="AF41" s="265">
        <v>0</v>
      </c>
      <c r="AG41" s="280">
        <v>0</v>
      </c>
      <c r="AH41" s="265">
        <v>0</v>
      </c>
      <c r="AI41" s="280">
        <v>0</v>
      </c>
      <c r="AJ41" s="265">
        <v>0</v>
      </c>
      <c r="AK41" s="280">
        <v>0</v>
      </c>
      <c r="AL41" s="265">
        <v>0</v>
      </c>
      <c r="AM41" s="280">
        <v>0</v>
      </c>
      <c r="AN41" s="265">
        <v>0</v>
      </c>
      <c r="AO41" s="280">
        <v>0</v>
      </c>
      <c r="AP41" s="452">
        <v>0</v>
      </c>
      <c r="AQ41" s="319">
        <v>0</v>
      </c>
      <c r="AR41" s="280">
        <v>0</v>
      </c>
      <c r="AS41" s="265">
        <v>0</v>
      </c>
      <c r="AT41" s="265">
        <v>0</v>
      </c>
      <c r="AU41" s="265">
        <v>0</v>
      </c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63"/>
      <c r="B42" s="4228" t="s">
        <v>344</v>
      </c>
      <c r="C42" s="4229"/>
      <c r="D42" s="310">
        <f t="shared" si="7"/>
        <v>1</v>
      </c>
      <c r="E42" s="278">
        <v>0</v>
      </c>
      <c r="F42" s="279">
        <v>0</v>
      </c>
      <c r="G42" s="278">
        <v>0</v>
      </c>
      <c r="H42" s="265">
        <v>0</v>
      </c>
      <c r="I42" s="278">
        <v>0</v>
      </c>
      <c r="J42" s="265">
        <v>0</v>
      </c>
      <c r="K42" s="278">
        <v>0</v>
      </c>
      <c r="L42" s="279">
        <v>0</v>
      </c>
      <c r="M42" s="280">
        <v>0</v>
      </c>
      <c r="N42" s="265">
        <v>0</v>
      </c>
      <c r="O42" s="280">
        <v>0</v>
      </c>
      <c r="P42" s="265">
        <v>0</v>
      </c>
      <c r="Q42" s="280">
        <v>0</v>
      </c>
      <c r="R42" s="265">
        <v>0</v>
      </c>
      <c r="S42" s="280">
        <v>0</v>
      </c>
      <c r="T42" s="265">
        <v>0</v>
      </c>
      <c r="U42" s="280">
        <v>0</v>
      </c>
      <c r="V42" s="265">
        <v>0</v>
      </c>
      <c r="W42" s="280">
        <v>0</v>
      </c>
      <c r="X42" s="265">
        <v>0</v>
      </c>
      <c r="Y42" s="280">
        <v>0</v>
      </c>
      <c r="Z42" s="265">
        <v>0</v>
      </c>
      <c r="AA42" s="280">
        <v>0</v>
      </c>
      <c r="AB42" s="265">
        <v>0</v>
      </c>
      <c r="AC42" s="280">
        <v>0</v>
      </c>
      <c r="AD42" s="265">
        <v>0</v>
      </c>
      <c r="AE42" s="280">
        <v>0</v>
      </c>
      <c r="AF42" s="265">
        <v>0</v>
      </c>
      <c r="AG42" s="280">
        <v>0</v>
      </c>
      <c r="AH42" s="265">
        <v>0</v>
      </c>
      <c r="AI42" s="280">
        <v>0</v>
      </c>
      <c r="AJ42" s="265">
        <v>0</v>
      </c>
      <c r="AK42" s="280">
        <v>0</v>
      </c>
      <c r="AL42" s="265">
        <v>0</v>
      </c>
      <c r="AM42" s="280">
        <v>0</v>
      </c>
      <c r="AN42" s="265">
        <v>0</v>
      </c>
      <c r="AO42" s="280">
        <v>1</v>
      </c>
      <c r="AP42" s="452">
        <v>0</v>
      </c>
      <c r="AQ42" s="319">
        <v>1</v>
      </c>
      <c r="AR42" s="280">
        <v>0</v>
      </c>
      <c r="AS42" s="265">
        <v>0</v>
      </c>
      <c r="AT42" s="265">
        <v>0</v>
      </c>
      <c r="AU42" s="265">
        <v>0</v>
      </c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63"/>
      <c r="B43" s="4228" t="s">
        <v>345</v>
      </c>
      <c r="C43" s="4229"/>
      <c r="D43" s="310">
        <f t="shared" si="7"/>
        <v>0</v>
      </c>
      <c r="E43" s="278">
        <v>0</v>
      </c>
      <c r="F43" s="279">
        <v>0</v>
      </c>
      <c r="G43" s="278">
        <v>0</v>
      </c>
      <c r="H43" s="265">
        <v>0</v>
      </c>
      <c r="I43" s="278">
        <v>0</v>
      </c>
      <c r="J43" s="265">
        <v>0</v>
      </c>
      <c r="K43" s="278">
        <v>0</v>
      </c>
      <c r="L43" s="279">
        <v>0</v>
      </c>
      <c r="M43" s="280">
        <v>0</v>
      </c>
      <c r="N43" s="265">
        <v>0</v>
      </c>
      <c r="O43" s="280">
        <v>0</v>
      </c>
      <c r="P43" s="265">
        <v>0</v>
      </c>
      <c r="Q43" s="280">
        <v>0</v>
      </c>
      <c r="R43" s="265">
        <v>0</v>
      </c>
      <c r="S43" s="280">
        <v>0</v>
      </c>
      <c r="T43" s="265">
        <v>0</v>
      </c>
      <c r="U43" s="280">
        <v>0</v>
      </c>
      <c r="V43" s="265">
        <v>0</v>
      </c>
      <c r="W43" s="280">
        <v>0</v>
      </c>
      <c r="X43" s="265">
        <v>0</v>
      </c>
      <c r="Y43" s="280">
        <v>0</v>
      </c>
      <c r="Z43" s="265">
        <v>0</v>
      </c>
      <c r="AA43" s="280">
        <v>0</v>
      </c>
      <c r="AB43" s="265">
        <v>0</v>
      </c>
      <c r="AC43" s="280">
        <v>0</v>
      </c>
      <c r="AD43" s="265">
        <v>0</v>
      </c>
      <c r="AE43" s="280">
        <v>0</v>
      </c>
      <c r="AF43" s="265">
        <v>0</v>
      </c>
      <c r="AG43" s="280">
        <v>0</v>
      </c>
      <c r="AH43" s="265">
        <v>0</v>
      </c>
      <c r="AI43" s="280">
        <v>0</v>
      </c>
      <c r="AJ43" s="265">
        <v>0</v>
      </c>
      <c r="AK43" s="280">
        <v>0</v>
      </c>
      <c r="AL43" s="265">
        <v>0</v>
      </c>
      <c r="AM43" s="280">
        <v>0</v>
      </c>
      <c r="AN43" s="265">
        <v>0</v>
      </c>
      <c r="AO43" s="280">
        <v>0</v>
      </c>
      <c r="AP43" s="452">
        <v>0</v>
      </c>
      <c r="AQ43" s="319">
        <v>0</v>
      </c>
      <c r="AR43" s="280">
        <v>0</v>
      </c>
      <c r="AS43" s="265">
        <v>0</v>
      </c>
      <c r="AT43" s="265">
        <v>0</v>
      </c>
      <c r="AU43" s="265">
        <v>0</v>
      </c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63"/>
      <c r="B44" s="4228" t="s">
        <v>78</v>
      </c>
      <c r="C44" s="4229"/>
      <c r="D44" s="312">
        <f t="shared" si="7"/>
        <v>0</v>
      </c>
      <c r="E44" s="278">
        <v>0</v>
      </c>
      <c r="F44" s="279">
        <v>0</v>
      </c>
      <c r="G44" s="278">
        <v>0</v>
      </c>
      <c r="H44" s="279">
        <v>0</v>
      </c>
      <c r="I44" s="278">
        <v>0</v>
      </c>
      <c r="J44" s="265">
        <v>0</v>
      </c>
      <c r="K44" s="278">
        <v>0</v>
      </c>
      <c r="L44" s="279">
        <v>0</v>
      </c>
      <c r="M44" s="280">
        <v>0</v>
      </c>
      <c r="N44" s="279">
        <v>0</v>
      </c>
      <c r="O44" s="283">
        <v>0</v>
      </c>
      <c r="P44" s="279">
        <v>0</v>
      </c>
      <c r="Q44" s="283">
        <v>0</v>
      </c>
      <c r="R44" s="279">
        <v>0</v>
      </c>
      <c r="S44" s="283">
        <v>0</v>
      </c>
      <c r="T44" s="279">
        <v>0</v>
      </c>
      <c r="U44" s="283">
        <v>0</v>
      </c>
      <c r="V44" s="279">
        <v>0</v>
      </c>
      <c r="W44" s="283">
        <v>0</v>
      </c>
      <c r="X44" s="279">
        <v>0</v>
      </c>
      <c r="Y44" s="283">
        <v>0</v>
      </c>
      <c r="Z44" s="279">
        <v>0</v>
      </c>
      <c r="AA44" s="283">
        <v>0</v>
      </c>
      <c r="AB44" s="279">
        <v>0</v>
      </c>
      <c r="AC44" s="283">
        <v>0</v>
      </c>
      <c r="AD44" s="279">
        <v>0</v>
      </c>
      <c r="AE44" s="283">
        <v>0</v>
      </c>
      <c r="AF44" s="279">
        <v>0</v>
      </c>
      <c r="AG44" s="283">
        <v>0</v>
      </c>
      <c r="AH44" s="279">
        <v>0</v>
      </c>
      <c r="AI44" s="283">
        <v>0</v>
      </c>
      <c r="AJ44" s="279">
        <v>0</v>
      </c>
      <c r="AK44" s="283">
        <v>0</v>
      </c>
      <c r="AL44" s="279">
        <v>0</v>
      </c>
      <c r="AM44" s="283">
        <v>0</v>
      </c>
      <c r="AN44" s="279">
        <v>0</v>
      </c>
      <c r="AO44" s="283">
        <v>0</v>
      </c>
      <c r="AP44" s="311">
        <v>0</v>
      </c>
      <c r="AQ44" s="319">
        <v>0</v>
      </c>
      <c r="AR44" s="283">
        <v>0</v>
      </c>
      <c r="AS44" s="279">
        <v>0</v>
      </c>
      <c r="AT44" s="265">
        <v>0</v>
      </c>
      <c r="AU44" s="265">
        <v>0</v>
      </c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69"/>
      <c r="B45" s="4228" t="s">
        <v>80</v>
      </c>
      <c r="C45" s="4229"/>
      <c r="D45" s="312">
        <f t="shared" si="7"/>
        <v>0</v>
      </c>
      <c r="E45" s="278">
        <v>0</v>
      </c>
      <c r="F45" s="279">
        <v>0</v>
      </c>
      <c r="G45" s="278">
        <v>0</v>
      </c>
      <c r="H45" s="279">
        <v>0</v>
      </c>
      <c r="I45" s="278">
        <v>0</v>
      </c>
      <c r="J45" s="265">
        <v>0</v>
      </c>
      <c r="K45" s="278">
        <v>0</v>
      </c>
      <c r="L45" s="279">
        <v>0</v>
      </c>
      <c r="M45" s="280">
        <v>0</v>
      </c>
      <c r="N45" s="279">
        <v>0</v>
      </c>
      <c r="O45" s="283">
        <v>0</v>
      </c>
      <c r="P45" s="279">
        <v>0</v>
      </c>
      <c r="Q45" s="283">
        <v>0</v>
      </c>
      <c r="R45" s="279">
        <v>0</v>
      </c>
      <c r="S45" s="283">
        <v>0</v>
      </c>
      <c r="T45" s="279">
        <v>0</v>
      </c>
      <c r="U45" s="283">
        <v>0</v>
      </c>
      <c r="V45" s="279">
        <v>0</v>
      </c>
      <c r="W45" s="283">
        <v>0</v>
      </c>
      <c r="X45" s="279">
        <v>0</v>
      </c>
      <c r="Y45" s="283">
        <v>0</v>
      </c>
      <c r="Z45" s="279">
        <v>0</v>
      </c>
      <c r="AA45" s="283">
        <v>0</v>
      </c>
      <c r="AB45" s="279">
        <v>0</v>
      </c>
      <c r="AC45" s="283">
        <v>0</v>
      </c>
      <c r="AD45" s="279">
        <v>0</v>
      </c>
      <c r="AE45" s="283">
        <v>0</v>
      </c>
      <c r="AF45" s="279">
        <v>0</v>
      </c>
      <c r="AG45" s="283">
        <v>0</v>
      </c>
      <c r="AH45" s="279">
        <v>0</v>
      </c>
      <c r="AI45" s="283">
        <v>0</v>
      </c>
      <c r="AJ45" s="279">
        <v>0</v>
      </c>
      <c r="AK45" s="283">
        <v>0</v>
      </c>
      <c r="AL45" s="279">
        <v>0</v>
      </c>
      <c r="AM45" s="283">
        <v>0</v>
      </c>
      <c r="AN45" s="279">
        <v>0</v>
      </c>
      <c r="AO45" s="283">
        <v>0</v>
      </c>
      <c r="AP45" s="311">
        <v>0</v>
      </c>
      <c r="AQ45" s="319">
        <v>0</v>
      </c>
      <c r="AR45" s="283">
        <v>0</v>
      </c>
      <c r="AS45" s="279">
        <v>0</v>
      </c>
      <c r="AT45" s="265">
        <v>0</v>
      </c>
      <c r="AU45" s="265">
        <v>0</v>
      </c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69"/>
      <c r="B46" s="4228" t="s">
        <v>485</v>
      </c>
      <c r="C46" s="4229"/>
      <c r="D46" s="379">
        <f t="shared" si="7"/>
        <v>0</v>
      </c>
      <c r="E46" s="278">
        <v>0</v>
      </c>
      <c r="F46" s="279">
        <v>0</v>
      </c>
      <c r="G46" s="278">
        <v>0</v>
      </c>
      <c r="H46" s="279">
        <v>0</v>
      </c>
      <c r="I46" s="278">
        <v>0</v>
      </c>
      <c r="J46" s="265">
        <v>0</v>
      </c>
      <c r="K46" s="278">
        <v>0</v>
      </c>
      <c r="L46" s="279">
        <v>0</v>
      </c>
      <c r="M46" s="280">
        <v>0</v>
      </c>
      <c r="N46" s="279">
        <v>0</v>
      </c>
      <c r="O46" s="283">
        <v>0</v>
      </c>
      <c r="P46" s="279">
        <v>0</v>
      </c>
      <c r="Q46" s="283">
        <v>0</v>
      </c>
      <c r="R46" s="279">
        <v>0</v>
      </c>
      <c r="S46" s="283">
        <v>0</v>
      </c>
      <c r="T46" s="279">
        <v>0</v>
      </c>
      <c r="U46" s="283">
        <v>0</v>
      </c>
      <c r="V46" s="279">
        <v>0</v>
      </c>
      <c r="W46" s="283">
        <v>0</v>
      </c>
      <c r="X46" s="279">
        <v>0</v>
      </c>
      <c r="Y46" s="283">
        <v>0</v>
      </c>
      <c r="Z46" s="279">
        <v>0</v>
      </c>
      <c r="AA46" s="283">
        <v>0</v>
      </c>
      <c r="AB46" s="279">
        <v>0</v>
      </c>
      <c r="AC46" s="283">
        <v>0</v>
      </c>
      <c r="AD46" s="279">
        <v>0</v>
      </c>
      <c r="AE46" s="283">
        <v>0</v>
      </c>
      <c r="AF46" s="279">
        <v>0</v>
      </c>
      <c r="AG46" s="283">
        <v>0</v>
      </c>
      <c r="AH46" s="279">
        <v>0</v>
      </c>
      <c r="AI46" s="283">
        <v>0</v>
      </c>
      <c r="AJ46" s="279">
        <v>0</v>
      </c>
      <c r="AK46" s="283">
        <v>0</v>
      </c>
      <c r="AL46" s="279">
        <v>0</v>
      </c>
      <c r="AM46" s="283">
        <v>0</v>
      </c>
      <c r="AN46" s="279">
        <v>0</v>
      </c>
      <c r="AO46" s="283">
        <v>0</v>
      </c>
      <c r="AP46" s="311">
        <v>0</v>
      </c>
      <c r="AQ46" s="319">
        <v>0</v>
      </c>
      <c r="AR46" s="283">
        <v>0</v>
      </c>
      <c r="AS46" s="279">
        <v>0</v>
      </c>
      <c r="AT46" s="265">
        <v>0</v>
      </c>
      <c r="AU46" s="265">
        <v>0</v>
      </c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69"/>
      <c r="B47" s="4228" t="s">
        <v>486</v>
      </c>
      <c r="C47" s="4229"/>
      <c r="D47" s="379">
        <f t="shared" si="7"/>
        <v>0</v>
      </c>
      <c r="E47" s="278">
        <v>0</v>
      </c>
      <c r="F47" s="279">
        <v>0</v>
      </c>
      <c r="G47" s="278">
        <v>0</v>
      </c>
      <c r="H47" s="279">
        <v>0</v>
      </c>
      <c r="I47" s="278">
        <v>0</v>
      </c>
      <c r="J47" s="265">
        <v>0</v>
      </c>
      <c r="K47" s="278">
        <v>0</v>
      </c>
      <c r="L47" s="279">
        <v>0</v>
      </c>
      <c r="M47" s="280">
        <v>0</v>
      </c>
      <c r="N47" s="279">
        <v>0</v>
      </c>
      <c r="O47" s="283">
        <v>0</v>
      </c>
      <c r="P47" s="279">
        <v>0</v>
      </c>
      <c r="Q47" s="283">
        <v>0</v>
      </c>
      <c r="R47" s="279">
        <v>0</v>
      </c>
      <c r="S47" s="283">
        <v>0</v>
      </c>
      <c r="T47" s="279">
        <v>0</v>
      </c>
      <c r="U47" s="283">
        <v>0</v>
      </c>
      <c r="V47" s="279">
        <v>0</v>
      </c>
      <c r="W47" s="283">
        <v>0</v>
      </c>
      <c r="X47" s="279">
        <v>0</v>
      </c>
      <c r="Y47" s="283">
        <v>0</v>
      </c>
      <c r="Z47" s="279">
        <v>0</v>
      </c>
      <c r="AA47" s="283">
        <v>0</v>
      </c>
      <c r="AB47" s="279">
        <v>0</v>
      </c>
      <c r="AC47" s="283">
        <v>0</v>
      </c>
      <c r="AD47" s="279">
        <v>0</v>
      </c>
      <c r="AE47" s="283">
        <v>0</v>
      </c>
      <c r="AF47" s="279">
        <v>0</v>
      </c>
      <c r="AG47" s="283">
        <v>0</v>
      </c>
      <c r="AH47" s="279">
        <v>0</v>
      </c>
      <c r="AI47" s="283">
        <v>0</v>
      </c>
      <c r="AJ47" s="279">
        <v>0</v>
      </c>
      <c r="AK47" s="283">
        <v>0</v>
      </c>
      <c r="AL47" s="279">
        <v>0</v>
      </c>
      <c r="AM47" s="283">
        <v>0</v>
      </c>
      <c r="AN47" s="279">
        <v>0</v>
      </c>
      <c r="AO47" s="283">
        <v>0</v>
      </c>
      <c r="AP47" s="311">
        <v>0</v>
      </c>
      <c r="AQ47" s="319">
        <v>0</v>
      </c>
      <c r="AR47" s="283">
        <v>0</v>
      </c>
      <c r="AS47" s="279">
        <v>0</v>
      </c>
      <c r="AT47" s="265">
        <v>0</v>
      </c>
      <c r="AU47" s="265">
        <v>0</v>
      </c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69"/>
      <c r="B48" s="4228" t="s">
        <v>487</v>
      </c>
      <c r="C48" s="4229"/>
      <c r="D48" s="379">
        <f t="shared" si="7"/>
        <v>0</v>
      </c>
      <c r="E48" s="278">
        <v>0</v>
      </c>
      <c r="F48" s="279">
        <v>0</v>
      </c>
      <c r="G48" s="278">
        <v>0</v>
      </c>
      <c r="H48" s="279">
        <v>0</v>
      </c>
      <c r="I48" s="278">
        <v>0</v>
      </c>
      <c r="J48" s="265">
        <v>0</v>
      </c>
      <c r="K48" s="278">
        <v>0</v>
      </c>
      <c r="L48" s="279">
        <v>0</v>
      </c>
      <c r="M48" s="280">
        <v>0</v>
      </c>
      <c r="N48" s="279">
        <v>0</v>
      </c>
      <c r="O48" s="283">
        <v>0</v>
      </c>
      <c r="P48" s="279">
        <v>0</v>
      </c>
      <c r="Q48" s="283">
        <v>0</v>
      </c>
      <c r="R48" s="279">
        <v>0</v>
      </c>
      <c r="S48" s="283">
        <v>0</v>
      </c>
      <c r="T48" s="279">
        <v>0</v>
      </c>
      <c r="U48" s="283">
        <v>0</v>
      </c>
      <c r="V48" s="279">
        <v>0</v>
      </c>
      <c r="W48" s="283">
        <v>0</v>
      </c>
      <c r="X48" s="279">
        <v>0</v>
      </c>
      <c r="Y48" s="283">
        <v>0</v>
      </c>
      <c r="Z48" s="279">
        <v>0</v>
      </c>
      <c r="AA48" s="283">
        <v>0</v>
      </c>
      <c r="AB48" s="279">
        <v>0</v>
      </c>
      <c r="AC48" s="283">
        <v>0</v>
      </c>
      <c r="AD48" s="279">
        <v>0</v>
      </c>
      <c r="AE48" s="283">
        <v>0</v>
      </c>
      <c r="AF48" s="279">
        <v>0</v>
      </c>
      <c r="AG48" s="283">
        <v>0</v>
      </c>
      <c r="AH48" s="279">
        <v>0</v>
      </c>
      <c r="AI48" s="283">
        <v>0</v>
      </c>
      <c r="AJ48" s="279">
        <v>0</v>
      </c>
      <c r="AK48" s="283">
        <v>0</v>
      </c>
      <c r="AL48" s="279">
        <v>0</v>
      </c>
      <c r="AM48" s="283">
        <v>0</v>
      </c>
      <c r="AN48" s="279">
        <v>0</v>
      </c>
      <c r="AO48" s="283">
        <v>0</v>
      </c>
      <c r="AP48" s="311">
        <v>0</v>
      </c>
      <c r="AQ48" s="319">
        <v>0</v>
      </c>
      <c r="AR48" s="283">
        <v>0</v>
      </c>
      <c r="AS48" s="279">
        <v>0</v>
      </c>
      <c r="AT48" s="265">
        <v>0</v>
      </c>
      <c r="AU48" s="265">
        <v>0</v>
      </c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69"/>
      <c r="B49" s="4228" t="s">
        <v>488</v>
      </c>
      <c r="C49" s="4229"/>
      <c r="D49" s="379">
        <f t="shared" si="7"/>
        <v>0</v>
      </c>
      <c r="E49" s="278">
        <v>0</v>
      </c>
      <c r="F49" s="279">
        <v>0</v>
      </c>
      <c r="G49" s="278">
        <v>0</v>
      </c>
      <c r="H49" s="279">
        <v>0</v>
      </c>
      <c r="I49" s="278">
        <v>0</v>
      </c>
      <c r="J49" s="265">
        <v>0</v>
      </c>
      <c r="K49" s="278">
        <v>0</v>
      </c>
      <c r="L49" s="279">
        <v>0</v>
      </c>
      <c r="M49" s="280">
        <v>0</v>
      </c>
      <c r="N49" s="279">
        <v>0</v>
      </c>
      <c r="O49" s="283">
        <v>0</v>
      </c>
      <c r="P49" s="279">
        <v>0</v>
      </c>
      <c r="Q49" s="283">
        <v>0</v>
      </c>
      <c r="R49" s="279">
        <v>0</v>
      </c>
      <c r="S49" s="283">
        <v>0</v>
      </c>
      <c r="T49" s="279">
        <v>0</v>
      </c>
      <c r="U49" s="283">
        <v>0</v>
      </c>
      <c r="V49" s="279">
        <v>0</v>
      </c>
      <c r="W49" s="283">
        <v>0</v>
      </c>
      <c r="X49" s="279">
        <v>0</v>
      </c>
      <c r="Y49" s="283">
        <v>0</v>
      </c>
      <c r="Z49" s="279">
        <v>0</v>
      </c>
      <c r="AA49" s="283">
        <v>0</v>
      </c>
      <c r="AB49" s="279">
        <v>0</v>
      </c>
      <c r="AC49" s="283">
        <v>0</v>
      </c>
      <c r="AD49" s="279">
        <v>0</v>
      </c>
      <c r="AE49" s="283">
        <v>0</v>
      </c>
      <c r="AF49" s="279">
        <v>0</v>
      </c>
      <c r="AG49" s="283">
        <v>0</v>
      </c>
      <c r="AH49" s="279">
        <v>0</v>
      </c>
      <c r="AI49" s="283">
        <v>0</v>
      </c>
      <c r="AJ49" s="279">
        <v>0</v>
      </c>
      <c r="AK49" s="283">
        <v>0</v>
      </c>
      <c r="AL49" s="279">
        <v>0</v>
      </c>
      <c r="AM49" s="283">
        <v>0</v>
      </c>
      <c r="AN49" s="279">
        <v>0</v>
      </c>
      <c r="AO49" s="283">
        <v>0</v>
      </c>
      <c r="AP49" s="311">
        <v>0</v>
      </c>
      <c r="AQ49" s="319">
        <v>0</v>
      </c>
      <c r="AR49" s="283">
        <v>0</v>
      </c>
      <c r="AS49" s="279">
        <v>0</v>
      </c>
      <c r="AT49" s="265">
        <v>0</v>
      </c>
      <c r="AU49" s="265">
        <v>0</v>
      </c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69"/>
      <c r="B50" s="4228" t="s">
        <v>374</v>
      </c>
      <c r="C50" s="4229"/>
      <c r="D50" s="379">
        <f t="shared" si="7"/>
        <v>0</v>
      </c>
      <c r="E50" s="278">
        <v>0</v>
      </c>
      <c r="F50" s="279">
        <v>0</v>
      </c>
      <c r="G50" s="278">
        <v>0</v>
      </c>
      <c r="H50" s="279">
        <v>0</v>
      </c>
      <c r="I50" s="278">
        <v>0</v>
      </c>
      <c r="J50" s="265">
        <v>0</v>
      </c>
      <c r="K50" s="278">
        <v>0</v>
      </c>
      <c r="L50" s="279">
        <v>0</v>
      </c>
      <c r="M50" s="280">
        <v>0</v>
      </c>
      <c r="N50" s="279">
        <v>0</v>
      </c>
      <c r="O50" s="283">
        <v>0</v>
      </c>
      <c r="P50" s="279">
        <v>0</v>
      </c>
      <c r="Q50" s="283">
        <v>0</v>
      </c>
      <c r="R50" s="279">
        <v>0</v>
      </c>
      <c r="S50" s="283">
        <v>0</v>
      </c>
      <c r="T50" s="279">
        <v>0</v>
      </c>
      <c r="U50" s="283">
        <v>0</v>
      </c>
      <c r="V50" s="279">
        <v>0</v>
      </c>
      <c r="W50" s="283">
        <v>0</v>
      </c>
      <c r="X50" s="279">
        <v>0</v>
      </c>
      <c r="Y50" s="283">
        <v>0</v>
      </c>
      <c r="Z50" s="279">
        <v>0</v>
      </c>
      <c r="AA50" s="283">
        <v>0</v>
      </c>
      <c r="AB50" s="279">
        <v>0</v>
      </c>
      <c r="AC50" s="283">
        <v>0</v>
      </c>
      <c r="AD50" s="279">
        <v>0</v>
      </c>
      <c r="AE50" s="283">
        <v>0</v>
      </c>
      <c r="AF50" s="279">
        <v>0</v>
      </c>
      <c r="AG50" s="283">
        <v>0</v>
      </c>
      <c r="AH50" s="279">
        <v>0</v>
      </c>
      <c r="AI50" s="283">
        <v>0</v>
      </c>
      <c r="AJ50" s="279">
        <v>0</v>
      </c>
      <c r="AK50" s="283">
        <v>0</v>
      </c>
      <c r="AL50" s="279">
        <v>0</v>
      </c>
      <c r="AM50" s="283">
        <v>0</v>
      </c>
      <c r="AN50" s="279">
        <v>0</v>
      </c>
      <c r="AO50" s="283">
        <v>0</v>
      </c>
      <c r="AP50" s="311">
        <v>0</v>
      </c>
      <c r="AQ50" s="319">
        <v>0</v>
      </c>
      <c r="AR50" s="283">
        <v>0</v>
      </c>
      <c r="AS50" s="279">
        <v>0</v>
      </c>
      <c r="AT50" s="265">
        <v>0</v>
      </c>
      <c r="AU50" s="265">
        <v>0</v>
      </c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69"/>
      <c r="B51" s="4228" t="s">
        <v>489</v>
      </c>
      <c r="C51" s="4229"/>
      <c r="D51" s="379">
        <f t="shared" si="7"/>
        <v>0</v>
      </c>
      <c r="E51" s="278">
        <v>0</v>
      </c>
      <c r="F51" s="279">
        <v>0</v>
      </c>
      <c r="G51" s="278">
        <v>0</v>
      </c>
      <c r="H51" s="279">
        <v>0</v>
      </c>
      <c r="I51" s="278">
        <v>0</v>
      </c>
      <c r="J51" s="265">
        <v>0</v>
      </c>
      <c r="K51" s="278">
        <v>0</v>
      </c>
      <c r="L51" s="279">
        <v>0</v>
      </c>
      <c r="M51" s="280">
        <v>0</v>
      </c>
      <c r="N51" s="279">
        <v>0</v>
      </c>
      <c r="O51" s="283">
        <v>0</v>
      </c>
      <c r="P51" s="279">
        <v>0</v>
      </c>
      <c r="Q51" s="283">
        <v>0</v>
      </c>
      <c r="R51" s="279">
        <v>0</v>
      </c>
      <c r="S51" s="283">
        <v>0</v>
      </c>
      <c r="T51" s="279">
        <v>0</v>
      </c>
      <c r="U51" s="283">
        <v>0</v>
      </c>
      <c r="V51" s="279">
        <v>0</v>
      </c>
      <c r="W51" s="283">
        <v>0</v>
      </c>
      <c r="X51" s="279">
        <v>0</v>
      </c>
      <c r="Y51" s="283">
        <v>0</v>
      </c>
      <c r="Z51" s="279">
        <v>0</v>
      </c>
      <c r="AA51" s="283">
        <v>0</v>
      </c>
      <c r="AB51" s="279">
        <v>0</v>
      </c>
      <c r="AC51" s="283">
        <v>0</v>
      </c>
      <c r="AD51" s="279">
        <v>0</v>
      </c>
      <c r="AE51" s="283">
        <v>0</v>
      </c>
      <c r="AF51" s="279">
        <v>0</v>
      </c>
      <c r="AG51" s="283">
        <v>0</v>
      </c>
      <c r="AH51" s="279">
        <v>0</v>
      </c>
      <c r="AI51" s="283">
        <v>0</v>
      </c>
      <c r="AJ51" s="279">
        <v>0</v>
      </c>
      <c r="AK51" s="283">
        <v>0</v>
      </c>
      <c r="AL51" s="279">
        <v>0</v>
      </c>
      <c r="AM51" s="283">
        <v>0</v>
      </c>
      <c r="AN51" s="279">
        <v>0</v>
      </c>
      <c r="AO51" s="283">
        <v>0</v>
      </c>
      <c r="AP51" s="311">
        <v>0</v>
      </c>
      <c r="AQ51" s="319">
        <v>0</v>
      </c>
      <c r="AR51" s="283">
        <v>0</v>
      </c>
      <c r="AS51" s="279">
        <v>0</v>
      </c>
      <c r="AT51" s="265">
        <v>0</v>
      </c>
      <c r="AU51" s="265">
        <v>0</v>
      </c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69"/>
      <c r="B52" s="4228" t="s">
        <v>490</v>
      </c>
      <c r="C52" s="4229"/>
      <c r="D52" s="313">
        <f t="shared" si="7"/>
        <v>0</v>
      </c>
      <c r="E52" s="278">
        <v>0</v>
      </c>
      <c r="F52" s="279">
        <v>0</v>
      </c>
      <c r="G52" s="278">
        <v>0</v>
      </c>
      <c r="H52" s="279">
        <v>0</v>
      </c>
      <c r="I52" s="278">
        <v>0</v>
      </c>
      <c r="J52" s="265">
        <v>0</v>
      </c>
      <c r="K52" s="278">
        <v>0</v>
      </c>
      <c r="L52" s="279">
        <v>0</v>
      </c>
      <c r="M52" s="280">
        <v>0</v>
      </c>
      <c r="N52" s="279">
        <v>0</v>
      </c>
      <c r="O52" s="283">
        <v>0</v>
      </c>
      <c r="P52" s="279">
        <v>0</v>
      </c>
      <c r="Q52" s="283">
        <v>0</v>
      </c>
      <c r="R52" s="279">
        <v>0</v>
      </c>
      <c r="S52" s="283">
        <v>0</v>
      </c>
      <c r="T52" s="279">
        <v>0</v>
      </c>
      <c r="U52" s="283">
        <v>0</v>
      </c>
      <c r="V52" s="279">
        <v>0</v>
      </c>
      <c r="W52" s="283">
        <v>0</v>
      </c>
      <c r="X52" s="279">
        <v>0</v>
      </c>
      <c r="Y52" s="283">
        <v>0</v>
      </c>
      <c r="Z52" s="279">
        <v>0</v>
      </c>
      <c r="AA52" s="283">
        <v>0</v>
      </c>
      <c r="AB52" s="279">
        <v>0</v>
      </c>
      <c r="AC52" s="283">
        <v>0</v>
      </c>
      <c r="AD52" s="279">
        <v>0</v>
      </c>
      <c r="AE52" s="283">
        <v>0</v>
      </c>
      <c r="AF52" s="279">
        <v>0</v>
      </c>
      <c r="AG52" s="283">
        <v>0</v>
      </c>
      <c r="AH52" s="279">
        <v>0</v>
      </c>
      <c r="AI52" s="283">
        <v>0</v>
      </c>
      <c r="AJ52" s="279">
        <v>0</v>
      </c>
      <c r="AK52" s="283">
        <v>0</v>
      </c>
      <c r="AL52" s="279">
        <v>0</v>
      </c>
      <c r="AM52" s="283">
        <v>0</v>
      </c>
      <c r="AN52" s="279">
        <v>0</v>
      </c>
      <c r="AO52" s="283">
        <v>0</v>
      </c>
      <c r="AP52" s="311">
        <v>0</v>
      </c>
      <c r="AQ52" s="319">
        <v>0</v>
      </c>
      <c r="AR52" s="283">
        <v>0</v>
      </c>
      <c r="AS52" s="279">
        <v>0</v>
      </c>
      <c r="AT52" s="265">
        <v>0</v>
      </c>
      <c r="AU52" s="265">
        <v>0</v>
      </c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228" t="s">
        <v>335</v>
      </c>
      <c r="C53" s="4229"/>
      <c r="D53" s="310">
        <f t="shared" si="7"/>
        <v>0</v>
      </c>
      <c r="E53" s="278">
        <v>0</v>
      </c>
      <c r="F53" s="279">
        <v>0</v>
      </c>
      <c r="G53" s="278">
        <v>0</v>
      </c>
      <c r="H53" s="265">
        <v>0</v>
      </c>
      <c r="I53" s="278">
        <v>0</v>
      </c>
      <c r="J53" s="265">
        <v>0</v>
      </c>
      <c r="K53" s="278">
        <v>0</v>
      </c>
      <c r="L53" s="279">
        <v>0</v>
      </c>
      <c r="M53" s="280">
        <v>0</v>
      </c>
      <c r="N53" s="265">
        <v>0</v>
      </c>
      <c r="O53" s="280">
        <v>0</v>
      </c>
      <c r="P53" s="265">
        <v>0</v>
      </c>
      <c r="Q53" s="280">
        <v>0</v>
      </c>
      <c r="R53" s="265">
        <v>0</v>
      </c>
      <c r="S53" s="280">
        <v>0</v>
      </c>
      <c r="T53" s="265">
        <v>0</v>
      </c>
      <c r="U53" s="280">
        <v>0</v>
      </c>
      <c r="V53" s="265">
        <v>0</v>
      </c>
      <c r="W53" s="280">
        <v>0</v>
      </c>
      <c r="X53" s="265">
        <v>0</v>
      </c>
      <c r="Y53" s="280">
        <v>0</v>
      </c>
      <c r="Z53" s="265">
        <v>0</v>
      </c>
      <c r="AA53" s="280">
        <v>0</v>
      </c>
      <c r="AB53" s="265">
        <v>0</v>
      </c>
      <c r="AC53" s="280">
        <v>0</v>
      </c>
      <c r="AD53" s="265">
        <v>0</v>
      </c>
      <c r="AE53" s="280">
        <v>0</v>
      </c>
      <c r="AF53" s="265">
        <v>0</v>
      </c>
      <c r="AG53" s="280">
        <v>0</v>
      </c>
      <c r="AH53" s="265">
        <v>0</v>
      </c>
      <c r="AI53" s="280">
        <v>0</v>
      </c>
      <c r="AJ53" s="265">
        <v>0</v>
      </c>
      <c r="AK53" s="280">
        <v>0</v>
      </c>
      <c r="AL53" s="265">
        <v>0</v>
      </c>
      <c r="AM53" s="280">
        <v>0</v>
      </c>
      <c r="AN53" s="265">
        <v>0</v>
      </c>
      <c r="AO53" s="280">
        <v>0</v>
      </c>
      <c r="AP53" s="452">
        <v>0</v>
      </c>
      <c r="AQ53" s="319">
        <v>0</v>
      </c>
      <c r="AR53" s="280">
        <v>0</v>
      </c>
      <c r="AS53" s="265">
        <v>0</v>
      </c>
      <c r="AT53" s="265">
        <v>0</v>
      </c>
      <c r="AU53" s="265">
        <v>0</v>
      </c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56" t="s">
        <v>491</v>
      </c>
      <c r="C54" s="5357"/>
      <c r="D54" s="744">
        <f t="shared" si="7"/>
        <v>0</v>
      </c>
      <c r="E54" s="432">
        <v>0</v>
      </c>
      <c r="F54" s="433">
        <v>0</v>
      </c>
      <c r="G54" s="432">
        <v>0</v>
      </c>
      <c r="H54" s="653">
        <v>0</v>
      </c>
      <c r="I54" s="432">
        <v>0</v>
      </c>
      <c r="J54" s="653">
        <v>0</v>
      </c>
      <c r="K54" s="432">
        <v>0</v>
      </c>
      <c r="L54" s="433">
        <v>0</v>
      </c>
      <c r="M54" s="431">
        <v>0</v>
      </c>
      <c r="N54" s="653">
        <v>0</v>
      </c>
      <c r="O54" s="431">
        <v>0</v>
      </c>
      <c r="P54" s="653">
        <v>0</v>
      </c>
      <c r="Q54" s="431">
        <v>0</v>
      </c>
      <c r="R54" s="653">
        <v>0</v>
      </c>
      <c r="S54" s="431">
        <v>0</v>
      </c>
      <c r="T54" s="653">
        <v>0</v>
      </c>
      <c r="U54" s="431">
        <v>0</v>
      </c>
      <c r="V54" s="653">
        <v>0</v>
      </c>
      <c r="W54" s="431">
        <v>0</v>
      </c>
      <c r="X54" s="653">
        <v>0</v>
      </c>
      <c r="Y54" s="431">
        <v>0</v>
      </c>
      <c r="Z54" s="653">
        <v>0</v>
      </c>
      <c r="AA54" s="431">
        <v>0</v>
      </c>
      <c r="AB54" s="653">
        <v>0</v>
      </c>
      <c r="AC54" s="431">
        <v>0</v>
      </c>
      <c r="AD54" s="653">
        <v>0</v>
      </c>
      <c r="AE54" s="431">
        <v>0</v>
      </c>
      <c r="AF54" s="653">
        <v>0</v>
      </c>
      <c r="AG54" s="431">
        <v>0</v>
      </c>
      <c r="AH54" s="653">
        <v>0</v>
      </c>
      <c r="AI54" s="431">
        <v>0</v>
      </c>
      <c r="AJ54" s="653">
        <v>0</v>
      </c>
      <c r="AK54" s="431">
        <v>0</v>
      </c>
      <c r="AL54" s="653">
        <v>0</v>
      </c>
      <c r="AM54" s="431">
        <v>0</v>
      </c>
      <c r="AN54" s="653">
        <v>0</v>
      </c>
      <c r="AO54" s="431">
        <v>0</v>
      </c>
      <c r="AP54" s="453">
        <v>0</v>
      </c>
      <c r="AQ54" s="454">
        <v>0</v>
      </c>
      <c r="AR54" s="431">
        <v>0</v>
      </c>
      <c r="AS54" s="653">
        <v>0</v>
      </c>
      <c r="AT54" s="653">
        <v>0</v>
      </c>
      <c r="AU54" s="653">
        <v>0</v>
      </c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58" t="s">
        <v>183</v>
      </c>
      <c r="B55" s="5359"/>
      <c r="C55" s="5360"/>
      <c r="D55" s="312">
        <f t="shared" si="7"/>
        <v>0</v>
      </c>
      <c r="E55" s="223">
        <v>0</v>
      </c>
      <c r="F55" s="225">
        <v>0</v>
      </c>
      <c r="G55" s="223">
        <v>0</v>
      </c>
      <c r="H55" s="224">
        <v>0</v>
      </c>
      <c r="I55" s="223">
        <v>0</v>
      </c>
      <c r="J55" s="224">
        <v>0</v>
      </c>
      <c r="K55" s="223">
        <v>0</v>
      </c>
      <c r="L55" s="225">
        <v>0</v>
      </c>
      <c r="M55" s="277">
        <v>0</v>
      </c>
      <c r="N55" s="224">
        <v>0</v>
      </c>
      <c r="O55" s="277">
        <v>0</v>
      </c>
      <c r="P55" s="224">
        <v>0</v>
      </c>
      <c r="Q55" s="277">
        <v>0</v>
      </c>
      <c r="R55" s="224">
        <v>0</v>
      </c>
      <c r="S55" s="277">
        <v>0</v>
      </c>
      <c r="T55" s="224">
        <v>0</v>
      </c>
      <c r="U55" s="277">
        <v>0</v>
      </c>
      <c r="V55" s="224">
        <v>0</v>
      </c>
      <c r="W55" s="277">
        <v>0</v>
      </c>
      <c r="X55" s="224">
        <v>0</v>
      </c>
      <c r="Y55" s="277">
        <v>0</v>
      </c>
      <c r="Z55" s="224">
        <v>0</v>
      </c>
      <c r="AA55" s="277">
        <v>0</v>
      </c>
      <c r="AB55" s="224">
        <v>0</v>
      </c>
      <c r="AC55" s="277">
        <v>0</v>
      </c>
      <c r="AD55" s="224">
        <v>0</v>
      </c>
      <c r="AE55" s="277">
        <v>0</v>
      </c>
      <c r="AF55" s="224">
        <v>0</v>
      </c>
      <c r="AG55" s="277">
        <v>0</v>
      </c>
      <c r="AH55" s="224">
        <v>0</v>
      </c>
      <c r="AI55" s="277">
        <v>0</v>
      </c>
      <c r="AJ55" s="224">
        <v>0</v>
      </c>
      <c r="AK55" s="277">
        <v>0</v>
      </c>
      <c r="AL55" s="224">
        <v>0</v>
      </c>
      <c r="AM55" s="277">
        <v>0</v>
      </c>
      <c r="AN55" s="224">
        <v>0</v>
      </c>
      <c r="AO55" s="277">
        <v>0</v>
      </c>
      <c r="AP55" s="380">
        <v>0</v>
      </c>
      <c r="AQ55" s="318">
        <v>0</v>
      </c>
      <c r="AR55" s="277">
        <v>0</v>
      </c>
      <c r="AS55" s="224">
        <v>0</v>
      </c>
      <c r="AT55" s="224">
        <v>0</v>
      </c>
      <c r="AU55" s="224">
        <v>0</v>
      </c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58" t="s">
        <v>184</v>
      </c>
      <c r="B56" s="5328"/>
      <c r="C56" s="5361"/>
      <c r="D56" s="2945">
        <f t="shared" si="7"/>
        <v>0</v>
      </c>
      <c r="E56" s="2946">
        <v>0</v>
      </c>
      <c r="F56" s="2947">
        <v>0</v>
      </c>
      <c r="G56" s="2946">
        <v>0</v>
      </c>
      <c r="H56" s="2937">
        <v>0</v>
      </c>
      <c r="I56" s="2946">
        <v>0</v>
      </c>
      <c r="J56" s="2937">
        <v>0</v>
      </c>
      <c r="K56" s="2946">
        <v>0</v>
      </c>
      <c r="L56" s="2947">
        <v>0</v>
      </c>
      <c r="M56" s="1190">
        <v>0</v>
      </c>
      <c r="N56" s="2937">
        <v>0</v>
      </c>
      <c r="O56" s="1190">
        <v>0</v>
      </c>
      <c r="P56" s="2937">
        <v>0</v>
      </c>
      <c r="Q56" s="1190">
        <v>0</v>
      </c>
      <c r="R56" s="2937">
        <v>0</v>
      </c>
      <c r="S56" s="1190">
        <v>0</v>
      </c>
      <c r="T56" s="2937">
        <v>0</v>
      </c>
      <c r="U56" s="1190">
        <v>0</v>
      </c>
      <c r="V56" s="2937">
        <v>0</v>
      </c>
      <c r="W56" s="1190">
        <v>0</v>
      </c>
      <c r="X56" s="2937">
        <v>0</v>
      </c>
      <c r="Y56" s="1190">
        <v>0</v>
      </c>
      <c r="Z56" s="2937">
        <v>0</v>
      </c>
      <c r="AA56" s="1190">
        <v>0</v>
      </c>
      <c r="AB56" s="2937">
        <v>0</v>
      </c>
      <c r="AC56" s="1190">
        <v>0</v>
      </c>
      <c r="AD56" s="2937">
        <v>0</v>
      </c>
      <c r="AE56" s="1190">
        <v>0</v>
      </c>
      <c r="AF56" s="2937">
        <v>0</v>
      </c>
      <c r="AG56" s="1190">
        <v>0</v>
      </c>
      <c r="AH56" s="2937">
        <v>0</v>
      </c>
      <c r="AI56" s="1190">
        <v>0</v>
      </c>
      <c r="AJ56" s="2937">
        <v>0</v>
      </c>
      <c r="AK56" s="1190">
        <v>0</v>
      </c>
      <c r="AL56" s="2937">
        <v>0</v>
      </c>
      <c r="AM56" s="1190">
        <v>0</v>
      </c>
      <c r="AN56" s="2937">
        <v>0</v>
      </c>
      <c r="AO56" s="1190">
        <v>0</v>
      </c>
      <c r="AP56" s="2936">
        <v>0</v>
      </c>
      <c r="AQ56" s="2948">
        <v>0</v>
      </c>
      <c r="AR56" s="1190">
        <v>0</v>
      </c>
      <c r="AS56" s="2937">
        <v>0</v>
      </c>
      <c r="AT56" s="2937">
        <v>0</v>
      </c>
      <c r="AU56" s="2937">
        <v>0</v>
      </c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377" t="s">
        <v>0</v>
      </c>
      <c r="B58" s="4378" t="s">
        <v>1</v>
      </c>
      <c r="C58" s="4164" t="s">
        <v>159</v>
      </c>
      <c r="D58" s="4165"/>
      <c r="E58" s="4165"/>
      <c r="F58" s="4165"/>
      <c r="G58" s="4166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63"/>
      <c r="B59" s="4159"/>
      <c r="C59" s="5354" t="s">
        <v>167</v>
      </c>
      <c r="D59" s="5368" t="s">
        <v>168</v>
      </c>
      <c r="E59" s="5379" t="s">
        <v>169</v>
      </c>
      <c r="F59" s="4378" t="s">
        <v>569</v>
      </c>
      <c r="G59" s="4378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5"/>
      <c r="B60" s="4151"/>
      <c r="C60" s="5355"/>
      <c r="D60" s="5369"/>
      <c r="E60" s="5365"/>
      <c r="F60" s="4151"/>
      <c r="G60" s="4151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>
        <v>0</v>
      </c>
      <c r="D61" s="350">
        <v>0</v>
      </c>
      <c r="E61" s="217">
        <v>0</v>
      </c>
      <c r="F61" s="217">
        <v>0</v>
      </c>
      <c r="G61" s="217">
        <v>0</v>
      </c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0</v>
      </c>
      <c r="C62" s="263">
        <v>0</v>
      </c>
      <c r="D62" s="350">
        <v>0</v>
      </c>
      <c r="E62" s="216">
        <v>0</v>
      </c>
      <c r="F62" s="216">
        <v>0</v>
      </c>
      <c r="G62" s="216">
        <v>0</v>
      </c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3</v>
      </c>
      <c r="C63" s="263">
        <v>3</v>
      </c>
      <c r="D63" s="350">
        <v>0</v>
      </c>
      <c r="E63" s="216">
        <v>0</v>
      </c>
      <c r="F63" s="216">
        <v>0</v>
      </c>
      <c r="G63" s="216">
        <v>0</v>
      </c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>
        <v>0</v>
      </c>
      <c r="D64" s="350">
        <v>0</v>
      </c>
      <c r="E64" s="216">
        <v>0</v>
      </c>
      <c r="F64" s="216">
        <v>0</v>
      </c>
      <c r="G64" s="216">
        <v>0</v>
      </c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0</v>
      </c>
      <c r="C65" s="304">
        <v>0</v>
      </c>
      <c r="D65" s="351">
        <v>0</v>
      </c>
      <c r="E65" s="218">
        <v>0</v>
      </c>
      <c r="F65" s="218">
        <v>0</v>
      </c>
      <c r="G65" s="218">
        <v>0</v>
      </c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3</v>
      </c>
      <c r="C66" s="369">
        <f t="shared" ref="C66:G66" si="12">SUM(C61:C65)</f>
        <v>3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0</v>
      </c>
      <c r="C69" s="104">
        <v>0</v>
      </c>
      <c r="D69" s="104">
        <v>0</v>
      </c>
      <c r="E69" s="104">
        <v>0</v>
      </c>
      <c r="F69" s="104">
        <v>0</v>
      </c>
      <c r="G69" s="104">
        <v>0</v>
      </c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>
        <v>0</v>
      </c>
      <c r="D70" s="138">
        <v>0</v>
      </c>
      <c r="E70" s="138">
        <v>0</v>
      </c>
      <c r="F70" s="138">
        <v>0</v>
      </c>
      <c r="G70" s="138">
        <v>0</v>
      </c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>
        <v>0</v>
      </c>
      <c r="D71" s="138">
        <v>0</v>
      </c>
      <c r="E71" s="138">
        <v>0</v>
      </c>
      <c r="F71" s="138">
        <v>0</v>
      </c>
      <c r="G71" s="138">
        <v>0</v>
      </c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>
        <v>0</v>
      </c>
      <c r="D72" s="98">
        <v>0</v>
      </c>
      <c r="E72" s="98">
        <v>0</v>
      </c>
      <c r="F72" s="98">
        <v>0</v>
      </c>
      <c r="G72" s="98">
        <v>0</v>
      </c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0</v>
      </c>
      <c r="C76" s="104">
        <v>0</v>
      </c>
      <c r="D76" s="104">
        <v>0</v>
      </c>
      <c r="E76" s="104">
        <v>0</v>
      </c>
      <c r="F76" s="104">
        <v>0</v>
      </c>
      <c r="G76" s="104">
        <v>0</v>
      </c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>
        <v>0</v>
      </c>
      <c r="D77" s="138">
        <v>0</v>
      </c>
      <c r="E77" s="138">
        <v>0</v>
      </c>
      <c r="F77" s="138">
        <v>0</v>
      </c>
      <c r="G77" s="138">
        <v>0</v>
      </c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>
        <v>0</v>
      </c>
      <c r="D78" s="138">
        <v>0</v>
      </c>
      <c r="E78" s="138">
        <v>0</v>
      </c>
      <c r="F78" s="138">
        <v>0</v>
      </c>
      <c r="G78" s="138">
        <v>0</v>
      </c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>
        <v>0</v>
      </c>
      <c r="D79" s="98">
        <v>0</v>
      </c>
      <c r="E79" s="98">
        <v>0</v>
      </c>
      <c r="F79" s="98">
        <v>0</v>
      </c>
      <c r="G79" s="98">
        <v>0</v>
      </c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0</v>
      </c>
      <c r="C80" s="690">
        <f t="shared" si="14"/>
        <v>0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>
        <v>0</v>
      </c>
      <c r="C83" s="90">
        <v>0</v>
      </c>
      <c r="D83" s="90">
        <v>0</v>
      </c>
      <c r="E83" s="90">
        <v>0</v>
      </c>
      <c r="F83" s="164">
        <v>0</v>
      </c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>
        <v>0</v>
      </c>
      <c r="C84" s="126">
        <v>0</v>
      </c>
      <c r="D84" s="126">
        <v>0</v>
      </c>
      <c r="E84" s="126">
        <v>0</v>
      </c>
      <c r="F84" s="165">
        <v>0</v>
      </c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>
        <v>0</v>
      </c>
      <c r="C85" s="126">
        <v>0</v>
      </c>
      <c r="D85" s="126">
        <v>0</v>
      </c>
      <c r="E85" s="126">
        <v>0</v>
      </c>
      <c r="F85" s="165">
        <v>0</v>
      </c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>
        <v>0</v>
      </c>
      <c r="C86" s="126">
        <v>0</v>
      </c>
      <c r="D86" s="126">
        <v>0</v>
      </c>
      <c r="E86" s="126">
        <v>0</v>
      </c>
      <c r="F86" s="165">
        <v>0</v>
      </c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>
        <v>0</v>
      </c>
      <c r="C87" s="126">
        <v>0</v>
      </c>
      <c r="D87" s="126">
        <v>0</v>
      </c>
      <c r="E87" s="126">
        <v>0</v>
      </c>
      <c r="F87" s="165">
        <v>0</v>
      </c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>
        <v>0</v>
      </c>
      <c r="C88" s="126">
        <v>0</v>
      </c>
      <c r="D88" s="126">
        <v>0</v>
      </c>
      <c r="E88" s="126">
        <v>0</v>
      </c>
      <c r="F88" s="165">
        <v>0</v>
      </c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>
        <v>0</v>
      </c>
      <c r="C89" s="130">
        <v>0</v>
      </c>
      <c r="D89" s="130">
        <v>0</v>
      </c>
      <c r="E89" s="130">
        <v>0</v>
      </c>
      <c r="F89" s="193">
        <v>0</v>
      </c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>
        <v>0</v>
      </c>
      <c r="C90" s="130">
        <v>0</v>
      </c>
      <c r="D90" s="130">
        <v>0</v>
      </c>
      <c r="E90" s="130">
        <v>0</v>
      </c>
      <c r="F90" s="154">
        <v>0</v>
      </c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>
        <v>0</v>
      </c>
      <c r="C91" s="130">
        <v>0</v>
      </c>
      <c r="D91" s="130">
        <v>0</v>
      </c>
      <c r="E91" s="130">
        <v>0</v>
      </c>
      <c r="F91" s="154">
        <v>0</v>
      </c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>
        <v>0</v>
      </c>
      <c r="C92" s="130">
        <v>0</v>
      </c>
      <c r="D92" s="130">
        <v>0</v>
      </c>
      <c r="E92" s="130">
        <v>0</v>
      </c>
      <c r="F92" s="154">
        <v>0</v>
      </c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>
        <v>0</v>
      </c>
      <c r="C93" s="130">
        <v>0</v>
      </c>
      <c r="D93" s="130">
        <v>0</v>
      </c>
      <c r="E93" s="130">
        <v>0</v>
      </c>
      <c r="F93" s="154">
        <v>0</v>
      </c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>
        <v>0</v>
      </c>
      <c r="C94" s="130">
        <v>0</v>
      </c>
      <c r="D94" s="130">
        <v>0</v>
      </c>
      <c r="E94" s="130">
        <v>0</v>
      </c>
      <c r="F94" s="154">
        <v>0</v>
      </c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>
        <v>1</v>
      </c>
      <c r="C95" s="130">
        <v>0</v>
      </c>
      <c r="D95" s="130">
        <v>0</v>
      </c>
      <c r="E95" s="130">
        <v>0</v>
      </c>
      <c r="F95" s="137">
        <v>0</v>
      </c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>
        <v>0</v>
      </c>
      <c r="C96" s="130">
        <v>0</v>
      </c>
      <c r="D96" s="130">
        <v>0</v>
      </c>
      <c r="E96" s="130">
        <v>0</v>
      </c>
      <c r="F96" s="193">
        <v>0</v>
      </c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>
        <v>0</v>
      </c>
      <c r="C97" s="130">
        <v>0</v>
      </c>
      <c r="D97" s="130">
        <v>0</v>
      </c>
      <c r="E97" s="130">
        <v>0</v>
      </c>
      <c r="F97" s="193">
        <v>0</v>
      </c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>
        <v>3</v>
      </c>
      <c r="C98" s="130">
        <v>0</v>
      </c>
      <c r="D98" s="130">
        <v>0</v>
      </c>
      <c r="E98" s="130">
        <v>0</v>
      </c>
      <c r="F98" s="193">
        <v>0</v>
      </c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>
        <v>0</v>
      </c>
      <c r="C99" s="130">
        <v>0</v>
      </c>
      <c r="D99" s="130">
        <v>0</v>
      </c>
      <c r="E99" s="130">
        <v>0</v>
      </c>
      <c r="F99" s="193">
        <v>0</v>
      </c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>
        <v>0</v>
      </c>
      <c r="C100" s="130">
        <v>0</v>
      </c>
      <c r="D100" s="130">
        <v>0</v>
      </c>
      <c r="E100" s="130">
        <v>0</v>
      </c>
      <c r="F100" s="193">
        <v>0</v>
      </c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>
        <v>0</v>
      </c>
      <c r="C101" s="130">
        <v>0</v>
      </c>
      <c r="D101" s="130">
        <v>0</v>
      </c>
      <c r="E101" s="130">
        <v>0</v>
      </c>
      <c r="F101" s="193">
        <v>0</v>
      </c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>
        <v>0</v>
      </c>
      <c r="C102" s="130">
        <v>0</v>
      </c>
      <c r="D102" s="130">
        <v>0</v>
      </c>
      <c r="E102" s="130">
        <v>0</v>
      </c>
      <c r="F102" s="193">
        <v>0</v>
      </c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>
        <v>0</v>
      </c>
      <c r="C103" s="130">
        <v>0</v>
      </c>
      <c r="D103" s="130">
        <v>0</v>
      </c>
      <c r="E103" s="130">
        <v>0</v>
      </c>
      <c r="F103" s="193">
        <v>0</v>
      </c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>
        <v>0</v>
      </c>
      <c r="C104" s="130">
        <v>0</v>
      </c>
      <c r="D104" s="130">
        <v>0</v>
      </c>
      <c r="E104" s="130">
        <v>0</v>
      </c>
      <c r="F104" s="193">
        <v>0</v>
      </c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>
        <v>0</v>
      </c>
      <c r="C105" s="130">
        <v>0</v>
      </c>
      <c r="D105" s="130">
        <v>0</v>
      </c>
      <c r="E105" s="130">
        <v>0</v>
      </c>
      <c r="F105" s="193">
        <v>0</v>
      </c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>
        <v>0</v>
      </c>
      <c r="C106" s="130">
        <v>0</v>
      </c>
      <c r="D106" s="130">
        <v>0</v>
      </c>
      <c r="E106" s="130">
        <v>0</v>
      </c>
      <c r="F106" s="193">
        <v>0</v>
      </c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>
        <v>0</v>
      </c>
      <c r="C107" s="130">
        <v>0</v>
      </c>
      <c r="D107" s="130">
        <v>0</v>
      </c>
      <c r="E107" s="130">
        <v>0</v>
      </c>
      <c r="F107" s="193">
        <v>0</v>
      </c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>
        <v>0</v>
      </c>
      <c r="C108" s="130">
        <v>0</v>
      </c>
      <c r="D108" s="130">
        <v>0</v>
      </c>
      <c r="E108" s="130">
        <v>0</v>
      </c>
      <c r="F108" s="193">
        <v>0</v>
      </c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4</v>
      </c>
      <c r="C109" s="738">
        <f>SUM(C83:C108)</f>
        <v>0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>
        <v>0</v>
      </c>
      <c r="C112" s="126">
        <v>0</v>
      </c>
      <c r="D112" s="126">
        <v>0</v>
      </c>
      <c r="E112" s="165">
        <v>0</v>
      </c>
      <c r="F112" s="165">
        <v>0</v>
      </c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>
        <v>1</v>
      </c>
      <c r="C113" s="126">
        <v>0</v>
      </c>
      <c r="D113" s="126">
        <v>0</v>
      </c>
      <c r="E113" s="165">
        <v>0</v>
      </c>
      <c r="F113" s="165">
        <v>0</v>
      </c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>
        <v>0</v>
      </c>
      <c r="C114" s="126">
        <v>0</v>
      </c>
      <c r="D114" s="126">
        <v>0</v>
      </c>
      <c r="E114" s="165">
        <v>0</v>
      </c>
      <c r="F114" s="165">
        <v>0</v>
      </c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>
        <v>0</v>
      </c>
      <c r="C115" s="126">
        <v>0</v>
      </c>
      <c r="D115" s="126">
        <v>0</v>
      </c>
      <c r="E115" s="165">
        <v>0</v>
      </c>
      <c r="F115" s="165">
        <v>0</v>
      </c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>
        <v>0</v>
      </c>
      <c r="C116" s="95">
        <v>0</v>
      </c>
      <c r="D116" s="95">
        <v>0</v>
      </c>
      <c r="E116" s="142">
        <v>0</v>
      </c>
      <c r="F116" s="142">
        <v>0</v>
      </c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1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>
        <v>0</v>
      </c>
      <c r="C120" s="126">
        <v>0</v>
      </c>
      <c r="D120" s="126">
        <v>0</v>
      </c>
      <c r="E120" s="165">
        <v>0</v>
      </c>
      <c r="F120" s="165">
        <v>0</v>
      </c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>
        <v>0</v>
      </c>
      <c r="C121" s="126">
        <v>0</v>
      </c>
      <c r="D121" s="126">
        <v>0</v>
      </c>
      <c r="E121" s="165">
        <v>0</v>
      </c>
      <c r="F121" s="165">
        <v>0</v>
      </c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>
        <v>0</v>
      </c>
      <c r="C122" s="126">
        <v>0</v>
      </c>
      <c r="D122" s="126">
        <v>0</v>
      </c>
      <c r="E122" s="165">
        <v>0</v>
      </c>
      <c r="F122" s="165">
        <v>0</v>
      </c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>
        <v>0</v>
      </c>
      <c r="C123" s="126">
        <v>0</v>
      </c>
      <c r="D123" s="126">
        <v>0</v>
      </c>
      <c r="E123" s="165">
        <v>0</v>
      </c>
      <c r="F123" s="165">
        <v>0</v>
      </c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>
        <v>0</v>
      </c>
      <c r="C124" s="95">
        <v>0</v>
      </c>
      <c r="D124" s="95">
        <v>0</v>
      </c>
      <c r="E124" s="142">
        <v>0</v>
      </c>
      <c r="F124" s="142">
        <v>0</v>
      </c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76" t="s">
        <v>136</v>
      </c>
      <c r="B127" s="4715"/>
      <c r="C127" s="5349" t="s">
        <v>27</v>
      </c>
      <c r="D127" s="4164" t="s">
        <v>159</v>
      </c>
      <c r="E127" s="4165"/>
      <c r="F127" s="4165"/>
      <c r="G127" s="4165"/>
      <c r="H127" s="4166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716"/>
      <c r="B128" s="4718"/>
      <c r="C128" s="4158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7</v>
      </c>
      <c r="D129" s="121">
        <v>7</v>
      </c>
      <c r="E129" s="102">
        <v>0</v>
      </c>
      <c r="F129" s="114">
        <v>0</v>
      </c>
      <c r="G129" s="114">
        <v>0</v>
      </c>
      <c r="H129" s="114">
        <v>0</v>
      </c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313" t="s">
        <v>190</v>
      </c>
      <c r="B130" s="4314"/>
      <c r="C130" s="698">
        <f>SUM(D130:H130)</f>
        <v>14</v>
      </c>
      <c r="D130" s="430">
        <v>14</v>
      </c>
      <c r="E130" s="728">
        <v>0</v>
      </c>
      <c r="F130" s="448">
        <v>0</v>
      </c>
      <c r="G130" s="448">
        <v>0</v>
      </c>
      <c r="H130" s="448">
        <v>0</v>
      </c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76" t="s">
        <v>191</v>
      </c>
      <c r="B132" s="4714"/>
      <c r="C132" s="4715"/>
      <c r="D132" s="5349" t="s">
        <v>27</v>
      </c>
      <c r="E132" s="4164" t="s">
        <v>159</v>
      </c>
      <c r="F132" s="4165"/>
      <c r="G132" s="4165"/>
      <c r="H132" s="4165"/>
      <c r="I132" s="4166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716"/>
      <c r="B133" s="4717"/>
      <c r="C133" s="4718"/>
      <c r="D133" s="4158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>
        <v>0</v>
      </c>
      <c r="F134" s="102">
        <v>0</v>
      </c>
      <c r="G134" s="114">
        <v>0</v>
      </c>
      <c r="H134" s="114">
        <v>0</v>
      </c>
      <c r="I134" s="114">
        <v>0</v>
      </c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>
        <v>0</v>
      </c>
      <c r="F135" s="728">
        <v>0</v>
      </c>
      <c r="G135" s="448">
        <v>0</v>
      </c>
      <c r="H135" s="448">
        <v>0</v>
      </c>
      <c r="I135" s="448">
        <v>0</v>
      </c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4" t="s">
        <v>193</v>
      </c>
      <c r="B137" s="4150" t="s">
        <v>27</v>
      </c>
      <c r="C137" s="4152" t="s">
        <v>194</v>
      </c>
      <c r="D137" s="4153"/>
      <c r="E137" s="4156"/>
      <c r="F137" s="4638" t="s">
        <v>447</v>
      </c>
      <c r="G137" s="5348" t="s">
        <v>448</v>
      </c>
      <c r="H137" s="5347" t="s">
        <v>159</v>
      </c>
      <c r="I137" s="4165"/>
      <c r="J137" s="4165"/>
      <c r="K137" s="4165"/>
      <c r="L137" s="4166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5"/>
      <c r="B138" s="4151"/>
      <c r="C138" s="718" t="s">
        <v>360</v>
      </c>
      <c r="D138" s="697" t="s">
        <v>361</v>
      </c>
      <c r="E138" s="3056" t="s">
        <v>362</v>
      </c>
      <c r="F138" s="4638"/>
      <c r="G138" s="5348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0</v>
      </c>
      <c r="C139" s="121">
        <v>0</v>
      </c>
      <c r="D139" s="679">
        <v>0</v>
      </c>
      <c r="E139" s="678">
        <v>0</v>
      </c>
      <c r="F139" s="679">
        <v>0</v>
      </c>
      <c r="G139" s="250">
        <v>0</v>
      </c>
      <c r="H139" s="678">
        <v>0</v>
      </c>
      <c r="I139" s="679">
        <v>0</v>
      </c>
      <c r="J139" s="679">
        <v>0</v>
      </c>
      <c r="K139" s="679">
        <v>0</v>
      </c>
      <c r="L139" s="679">
        <v>0</v>
      </c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>
        <v>0</v>
      </c>
      <c r="D140" s="138">
        <v>0</v>
      </c>
      <c r="E140" s="165">
        <v>0</v>
      </c>
      <c r="F140" s="138">
        <v>0</v>
      </c>
      <c r="G140" s="291">
        <v>0</v>
      </c>
      <c r="H140" s="165">
        <v>0</v>
      </c>
      <c r="I140" s="138">
        <v>0</v>
      </c>
      <c r="J140" s="138">
        <v>0</v>
      </c>
      <c r="K140" s="138">
        <v>0</v>
      </c>
      <c r="L140" s="138">
        <v>0</v>
      </c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>
        <v>0</v>
      </c>
      <c r="D141" s="98">
        <v>0</v>
      </c>
      <c r="E141" s="142">
        <v>0</v>
      </c>
      <c r="F141" s="98">
        <v>0</v>
      </c>
      <c r="G141" s="249">
        <v>0</v>
      </c>
      <c r="H141" s="142">
        <v>0</v>
      </c>
      <c r="I141" s="98">
        <v>0</v>
      </c>
      <c r="J141" s="98">
        <v>0</v>
      </c>
      <c r="K141" s="98">
        <v>0</v>
      </c>
      <c r="L141" s="98">
        <v>0</v>
      </c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4" t="s">
        <v>195</v>
      </c>
      <c r="B143" s="4150" t="s">
        <v>196</v>
      </c>
      <c r="C143" s="4152" t="s">
        <v>197</v>
      </c>
      <c r="D143" s="4156"/>
      <c r="E143" s="4153" t="s">
        <v>198</v>
      </c>
      <c r="F143" s="4156"/>
      <c r="G143" s="4153" t="s">
        <v>199</v>
      </c>
      <c r="H143" s="4156"/>
      <c r="I143" s="4152" t="s">
        <v>200</v>
      </c>
      <c r="J143" s="4156"/>
      <c r="K143" s="5382" t="s">
        <v>569</v>
      </c>
      <c r="L143" s="5382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5"/>
      <c r="B144" s="4151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50" t="s">
        <v>363</v>
      </c>
      <c r="B145" s="3068" t="s">
        <v>138</v>
      </c>
      <c r="C145" s="121">
        <v>0</v>
      </c>
      <c r="D145" s="678">
        <v>0</v>
      </c>
      <c r="E145" s="121">
        <v>0</v>
      </c>
      <c r="F145" s="678">
        <v>0</v>
      </c>
      <c r="G145" s="121">
        <v>0</v>
      </c>
      <c r="H145" s="678">
        <v>0</v>
      </c>
      <c r="I145" s="121">
        <v>0</v>
      </c>
      <c r="J145" s="678">
        <v>0</v>
      </c>
      <c r="K145" s="678">
        <v>0</v>
      </c>
      <c r="L145" s="678">
        <v>0</v>
      </c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59"/>
      <c r="B146" s="3063" t="s">
        <v>203</v>
      </c>
      <c r="C146" s="125">
        <v>0</v>
      </c>
      <c r="D146" s="165">
        <v>0</v>
      </c>
      <c r="E146" s="125">
        <v>0</v>
      </c>
      <c r="F146" s="165">
        <v>0</v>
      </c>
      <c r="G146" s="125">
        <v>0</v>
      </c>
      <c r="H146" s="165">
        <v>0</v>
      </c>
      <c r="I146" s="125">
        <v>0</v>
      </c>
      <c r="J146" s="165">
        <v>0</v>
      </c>
      <c r="K146" s="165">
        <v>0</v>
      </c>
      <c r="L146" s="165">
        <v>0</v>
      </c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59"/>
      <c r="B147" s="3063" t="s">
        <v>204</v>
      </c>
      <c r="C147" s="125">
        <v>0</v>
      </c>
      <c r="D147" s="165">
        <v>0</v>
      </c>
      <c r="E147" s="125">
        <v>0</v>
      </c>
      <c r="F147" s="165">
        <v>0</v>
      </c>
      <c r="G147" s="125">
        <v>0</v>
      </c>
      <c r="H147" s="165">
        <v>0</v>
      </c>
      <c r="I147" s="125">
        <v>0</v>
      </c>
      <c r="J147" s="165">
        <v>0</v>
      </c>
      <c r="K147" s="165">
        <v>0</v>
      </c>
      <c r="L147" s="165">
        <v>0</v>
      </c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51"/>
      <c r="B148" s="3063" t="s">
        <v>205</v>
      </c>
      <c r="C148" s="140">
        <v>0</v>
      </c>
      <c r="D148" s="142">
        <v>0</v>
      </c>
      <c r="E148" s="140">
        <v>0</v>
      </c>
      <c r="F148" s="142">
        <v>0</v>
      </c>
      <c r="G148" s="140">
        <v>0</v>
      </c>
      <c r="H148" s="142">
        <v>0</v>
      </c>
      <c r="I148" s="140">
        <v>0</v>
      </c>
      <c r="J148" s="142">
        <v>0</v>
      </c>
      <c r="K148" s="142">
        <v>0</v>
      </c>
      <c r="L148" s="142">
        <v>0</v>
      </c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38" t="s">
        <v>206</v>
      </c>
      <c r="B149" s="3068" t="s">
        <v>137</v>
      </c>
      <c r="C149" s="121">
        <v>0</v>
      </c>
      <c r="D149" s="678">
        <v>0</v>
      </c>
      <c r="E149" s="121">
        <v>0</v>
      </c>
      <c r="F149" s="678">
        <v>0</v>
      </c>
      <c r="G149" s="121">
        <v>0</v>
      </c>
      <c r="H149" s="678">
        <v>0</v>
      </c>
      <c r="I149" s="121">
        <v>0</v>
      </c>
      <c r="J149" s="678">
        <v>0</v>
      </c>
      <c r="K149" s="678">
        <v>0</v>
      </c>
      <c r="L149" s="678">
        <v>0</v>
      </c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46"/>
      <c r="B150" s="3063" t="s">
        <v>207</v>
      </c>
      <c r="C150" s="125">
        <v>0</v>
      </c>
      <c r="D150" s="165">
        <v>0</v>
      </c>
      <c r="E150" s="125">
        <v>0</v>
      </c>
      <c r="F150" s="165">
        <v>0</v>
      </c>
      <c r="G150" s="125">
        <v>0</v>
      </c>
      <c r="H150" s="165">
        <v>0</v>
      </c>
      <c r="I150" s="125">
        <v>0</v>
      </c>
      <c r="J150" s="165">
        <v>0</v>
      </c>
      <c r="K150" s="165">
        <v>0</v>
      </c>
      <c r="L150" s="165">
        <v>0</v>
      </c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46"/>
      <c r="B151" s="3063" t="s">
        <v>205</v>
      </c>
      <c r="C151" s="125">
        <v>0</v>
      </c>
      <c r="D151" s="165">
        <v>0</v>
      </c>
      <c r="E151" s="125">
        <v>0</v>
      </c>
      <c r="F151" s="165">
        <v>0</v>
      </c>
      <c r="G151" s="125">
        <v>0</v>
      </c>
      <c r="H151" s="165">
        <v>0</v>
      </c>
      <c r="I151" s="125">
        <v>0</v>
      </c>
      <c r="J151" s="165">
        <v>0</v>
      </c>
      <c r="K151" s="165">
        <v>0</v>
      </c>
      <c r="L151" s="165">
        <v>0</v>
      </c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46"/>
      <c r="B152" s="695" t="s">
        <v>208</v>
      </c>
      <c r="C152" s="153">
        <v>0</v>
      </c>
      <c r="D152" s="193">
        <v>0</v>
      </c>
      <c r="E152" s="153">
        <v>0</v>
      </c>
      <c r="F152" s="193">
        <v>0</v>
      </c>
      <c r="G152" s="153">
        <v>0</v>
      </c>
      <c r="H152" s="193">
        <v>0</v>
      </c>
      <c r="I152" s="153">
        <v>0</v>
      </c>
      <c r="J152" s="193">
        <v>0</v>
      </c>
      <c r="K152" s="193">
        <v>0</v>
      </c>
      <c r="L152" s="193">
        <v>0</v>
      </c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46"/>
      <c r="B153" s="3163" t="s">
        <v>185</v>
      </c>
      <c r="C153" s="140">
        <v>0</v>
      </c>
      <c r="D153" s="142">
        <v>0</v>
      </c>
      <c r="E153" s="140">
        <v>0</v>
      </c>
      <c r="F153" s="142">
        <v>0</v>
      </c>
      <c r="G153" s="140">
        <v>0</v>
      </c>
      <c r="H153" s="142">
        <v>0</v>
      </c>
      <c r="I153" s="140">
        <v>0</v>
      </c>
      <c r="J153" s="142">
        <v>0</v>
      </c>
      <c r="K153" s="142">
        <v>0</v>
      </c>
      <c r="L153" s="142">
        <v>0</v>
      </c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50" t="s">
        <v>209</v>
      </c>
      <c r="B154" s="3068" t="s">
        <v>210</v>
      </c>
      <c r="C154" s="121">
        <v>0</v>
      </c>
      <c r="D154" s="678">
        <v>0</v>
      </c>
      <c r="E154" s="121">
        <v>0</v>
      </c>
      <c r="F154" s="678">
        <v>0</v>
      </c>
      <c r="G154" s="121">
        <v>0</v>
      </c>
      <c r="H154" s="678">
        <v>0</v>
      </c>
      <c r="I154" s="121">
        <v>0</v>
      </c>
      <c r="J154" s="678">
        <v>0</v>
      </c>
      <c r="K154" s="678">
        <v>0</v>
      </c>
      <c r="L154" s="678">
        <v>0</v>
      </c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59"/>
      <c r="B155" s="3063" t="s">
        <v>207</v>
      </c>
      <c r="C155" s="125">
        <v>0</v>
      </c>
      <c r="D155" s="165">
        <v>0</v>
      </c>
      <c r="E155" s="125">
        <v>0</v>
      </c>
      <c r="F155" s="165">
        <v>0</v>
      </c>
      <c r="G155" s="125">
        <v>0</v>
      </c>
      <c r="H155" s="165">
        <v>0</v>
      </c>
      <c r="I155" s="125">
        <v>0</v>
      </c>
      <c r="J155" s="165">
        <v>0</v>
      </c>
      <c r="K155" s="165">
        <v>0</v>
      </c>
      <c r="L155" s="165">
        <v>0</v>
      </c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59"/>
      <c r="B156" s="3063" t="s">
        <v>205</v>
      </c>
      <c r="C156" s="125">
        <v>0</v>
      </c>
      <c r="D156" s="165">
        <v>0</v>
      </c>
      <c r="E156" s="125">
        <v>0</v>
      </c>
      <c r="F156" s="165">
        <v>0</v>
      </c>
      <c r="G156" s="125">
        <v>0</v>
      </c>
      <c r="H156" s="165">
        <v>0</v>
      </c>
      <c r="I156" s="125">
        <v>0</v>
      </c>
      <c r="J156" s="165">
        <v>0</v>
      </c>
      <c r="K156" s="165">
        <v>0</v>
      </c>
      <c r="L156" s="165">
        <v>0</v>
      </c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59"/>
      <c r="B157" s="695" t="s">
        <v>211</v>
      </c>
      <c r="C157" s="125">
        <v>0</v>
      </c>
      <c r="D157" s="165">
        <v>0</v>
      </c>
      <c r="E157" s="125">
        <v>0</v>
      </c>
      <c r="F157" s="165">
        <v>0</v>
      </c>
      <c r="G157" s="125">
        <v>0</v>
      </c>
      <c r="H157" s="165">
        <v>0</v>
      </c>
      <c r="I157" s="125">
        <v>0</v>
      </c>
      <c r="J157" s="165">
        <v>0</v>
      </c>
      <c r="K157" s="165">
        <v>0</v>
      </c>
      <c r="L157" s="165">
        <v>0</v>
      </c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59"/>
      <c r="B158" s="695" t="s">
        <v>208</v>
      </c>
      <c r="C158" s="125">
        <v>0</v>
      </c>
      <c r="D158" s="165">
        <v>0</v>
      </c>
      <c r="E158" s="125">
        <v>0</v>
      </c>
      <c r="F158" s="165">
        <v>0</v>
      </c>
      <c r="G158" s="125">
        <v>0</v>
      </c>
      <c r="H158" s="165">
        <v>0</v>
      </c>
      <c r="I158" s="125">
        <v>0</v>
      </c>
      <c r="J158" s="165">
        <v>0</v>
      </c>
      <c r="K158" s="165">
        <v>0</v>
      </c>
      <c r="L158" s="165">
        <v>0</v>
      </c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51"/>
      <c r="B159" s="3163" t="s">
        <v>185</v>
      </c>
      <c r="C159" s="207">
        <v>0</v>
      </c>
      <c r="D159" s="276">
        <v>0</v>
      </c>
      <c r="E159" s="207">
        <v>0</v>
      </c>
      <c r="F159" s="276">
        <v>0</v>
      </c>
      <c r="G159" s="207">
        <v>0</v>
      </c>
      <c r="H159" s="276">
        <v>0</v>
      </c>
      <c r="I159" s="207">
        <v>0</v>
      </c>
      <c r="J159" s="276">
        <v>0</v>
      </c>
      <c r="K159" s="276">
        <v>0</v>
      </c>
      <c r="L159" s="276">
        <v>0</v>
      </c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>
        <v>0</v>
      </c>
      <c r="D160" s="693">
        <v>0</v>
      </c>
      <c r="E160" s="691">
        <v>0</v>
      </c>
      <c r="F160" s="693">
        <v>0</v>
      </c>
      <c r="G160" s="691">
        <v>0</v>
      </c>
      <c r="H160" s="693">
        <v>0</v>
      </c>
      <c r="I160" s="691">
        <v>0</v>
      </c>
      <c r="J160" s="693">
        <v>0</v>
      </c>
      <c r="K160" s="693">
        <v>0</v>
      </c>
      <c r="L160" s="693">
        <v>0</v>
      </c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57" t="s">
        <v>34</v>
      </c>
      <c r="B163" s="4173" t="s">
        <v>27</v>
      </c>
      <c r="C163" s="4160"/>
      <c r="D163" s="4617"/>
      <c r="E163" s="4164" t="s">
        <v>60</v>
      </c>
      <c r="F163" s="4165"/>
      <c r="G163" s="4165"/>
      <c r="H163" s="4165"/>
      <c r="I163" s="4165"/>
      <c r="J163" s="4165"/>
      <c r="K163" s="4165"/>
      <c r="L163" s="4165"/>
      <c r="M163" s="4165"/>
      <c r="N163" s="4165"/>
      <c r="O163" s="4165"/>
      <c r="P163" s="4165"/>
      <c r="Q163" s="4165"/>
      <c r="R163" s="4165"/>
      <c r="S163" s="4165"/>
      <c r="T163" s="4165"/>
      <c r="U163" s="4165"/>
      <c r="V163" s="4165"/>
      <c r="W163" s="4165"/>
      <c r="X163" s="4165"/>
      <c r="Y163" s="4165"/>
      <c r="Z163" s="4165"/>
      <c r="AA163" s="4165"/>
      <c r="AB163" s="4165"/>
      <c r="AC163" s="4165"/>
      <c r="AD163" s="4165"/>
      <c r="AE163" s="4165"/>
      <c r="AF163" s="4165"/>
      <c r="AG163" s="4165"/>
      <c r="AH163" s="4165"/>
      <c r="AI163" s="4165"/>
      <c r="AJ163" s="4165"/>
      <c r="AK163" s="4165"/>
      <c r="AL163" s="4165"/>
      <c r="AM163" s="4165"/>
      <c r="AN163" s="4165"/>
      <c r="AO163" s="4165"/>
      <c r="AP163" s="4526"/>
      <c r="AQ163" s="4479" t="s">
        <v>876</v>
      </c>
      <c r="AR163" s="4479"/>
      <c r="AS163" s="4168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75"/>
      <c r="B164" s="4175"/>
      <c r="C164" s="4161"/>
      <c r="D164" s="4176"/>
      <c r="E164" s="4152" t="s">
        <v>160</v>
      </c>
      <c r="F164" s="4156"/>
      <c r="G164" s="4152" t="s">
        <v>161</v>
      </c>
      <c r="H164" s="4156"/>
      <c r="I164" s="4152" t="s">
        <v>162</v>
      </c>
      <c r="J164" s="4156"/>
      <c r="K164" s="4152" t="s">
        <v>84</v>
      </c>
      <c r="L164" s="4156"/>
      <c r="M164" s="4152" t="s">
        <v>85</v>
      </c>
      <c r="N164" s="4156"/>
      <c r="O164" s="4152" t="s">
        <v>76</v>
      </c>
      <c r="P164" s="4156"/>
      <c r="Q164" s="4152" t="s">
        <v>163</v>
      </c>
      <c r="R164" s="4156"/>
      <c r="S164" s="4152" t="s">
        <v>164</v>
      </c>
      <c r="T164" s="4156"/>
      <c r="U164" s="4152" t="s">
        <v>165</v>
      </c>
      <c r="V164" s="4156"/>
      <c r="W164" s="4152" t="s">
        <v>9</v>
      </c>
      <c r="X164" s="4156"/>
      <c r="Y164" s="4152" t="s">
        <v>10</v>
      </c>
      <c r="Z164" s="4156"/>
      <c r="AA164" s="4152" t="s">
        <v>166</v>
      </c>
      <c r="AB164" s="4156"/>
      <c r="AC164" s="4152" t="s">
        <v>12</v>
      </c>
      <c r="AD164" s="4156"/>
      <c r="AE164" s="4152" t="s">
        <v>13</v>
      </c>
      <c r="AF164" s="4156"/>
      <c r="AG164" s="4152" t="s">
        <v>14</v>
      </c>
      <c r="AH164" s="4156"/>
      <c r="AI164" s="4152" t="s">
        <v>15</v>
      </c>
      <c r="AJ164" s="4156"/>
      <c r="AK164" s="4152" t="s">
        <v>16</v>
      </c>
      <c r="AL164" s="4156"/>
      <c r="AM164" s="4152" t="s">
        <v>17</v>
      </c>
      <c r="AN164" s="4156"/>
      <c r="AO164" s="4164" t="s">
        <v>18</v>
      </c>
      <c r="AP164" s="4526"/>
      <c r="AQ164" s="5370" t="s">
        <v>446</v>
      </c>
      <c r="AR164" s="4164" t="s">
        <v>375</v>
      </c>
      <c r="AS164" s="4165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58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79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4" t="s">
        <v>0</v>
      </c>
      <c r="B200" s="4173" t="s">
        <v>1</v>
      </c>
      <c r="C200" s="4160"/>
      <c r="D200" s="4174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63"/>
      <c r="B201" s="4175"/>
      <c r="C201" s="4161"/>
      <c r="D201" s="4176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5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0</v>
      </c>
      <c r="C203" s="125"/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0</v>
      </c>
      <c r="C209" s="3921">
        <f t="shared" ref="C209:D209" si="31">SUM(C203:C208)</f>
        <v>0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/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0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/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0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50" t="s">
        <v>501</v>
      </c>
      <c r="B269" s="5377" t="s">
        <v>27</v>
      </c>
      <c r="C269" s="4164" t="s">
        <v>60</v>
      </c>
      <c r="D269" s="4165"/>
      <c r="E269" s="4165"/>
      <c r="F269" s="4165"/>
      <c r="G269" s="4165"/>
      <c r="H269" s="4165"/>
      <c r="I269" s="4165"/>
      <c r="J269" s="4165"/>
      <c r="K269" s="4165"/>
      <c r="L269" s="4165"/>
      <c r="M269" s="4165"/>
      <c r="N269" s="4165"/>
      <c r="O269" s="4165"/>
      <c r="P269" s="4165"/>
      <c r="Q269" s="4165"/>
      <c r="R269" s="4165"/>
      <c r="S269" s="4165"/>
      <c r="T269" s="4165"/>
      <c r="U269" s="4166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51"/>
      <c r="B270" s="5378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36</v>
      </c>
      <c r="C272" s="714">
        <v>0</v>
      </c>
      <c r="D272" s="714">
        <v>0</v>
      </c>
      <c r="E272" s="714">
        <v>0</v>
      </c>
      <c r="F272" s="714">
        <v>0</v>
      </c>
      <c r="G272" s="714">
        <v>2</v>
      </c>
      <c r="H272" s="714">
        <v>4</v>
      </c>
      <c r="I272" s="714">
        <v>1</v>
      </c>
      <c r="J272" s="714">
        <v>2</v>
      </c>
      <c r="K272" s="714">
        <v>2</v>
      </c>
      <c r="L272" s="714">
        <v>0</v>
      </c>
      <c r="M272" s="714">
        <v>0</v>
      </c>
      <c r="N272" s="714">
        <v>4</v>
      </c>
      <c r="O272" s="714">
        <v>0</v>
      </c>
      <c r="P272" s="714">
        <v>6</v>
      </c>
      <c r="Q272" s="714">
        <v>1</v>
      </c>
      <c r="R272" s="714">
        <v>2</v>
      </c>
      <c r="S272" s="714">
        <v>3</v>
      </c>
      <c r="T272" s="714">
        <v>5</v>
      </c>
      <c r="U272" s="714">
        <v>4</v>
      </c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80" t="s">
        <v>856</v>
      </c>
      <c r="B274" s="5344" t="s">
        <v>44</v>
      </c>
      <c r="C274" s="4164" t="s">
        <v>60</v>
      </c>
      <c r="D274" s="4165"/>
      <c r="E274" s="4165"/>
      <c r="F274" s="4165"/>
      <c r="G274" s="4165"/>
      <c r="H274" s="4165"/>
      <c r="I274" s="4165"/>
      <c r="J274" s="4165"/>
      <c r="K274" s="4165"/>
      <c r="L274" s="4165"/>
      <c r="M274" s="4165"/>
      <c r="N274" s="4165"/>
      <c r="O274" s="4165"/>
      <c r="P274" s="4165"/>
      <c r="Q274" s="4165"/>
      <c r="R274" s="4165"/>
      <c r="S274" s="4165"/>
      <c r="T274" s="4165"/>
      <c r="U274" s="4166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81"/>
      <c r="B275" s="5345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4</v>
      </c>
      <c r="C276" s="121">
        <v>0</v>
      </c>
      <c r="D276" s="121">
        <v>0</v>
      </c>
      <c r="E276" s="121">
        <v>0</v>
      </c>
      <c r="F276" s="121">
        <v>0</v>
      </c>
      <c r="G276" s="121">
        <v>0</v>
      </c>
      <c r="H276" s="121">
        <v>0</v>
      </c>
      <c r="I276" s="121">
        <v>0</v>
      </c>
      <c r="J276" s="121">
        <v>0</v>
      </c>
      <c r="K276" s="121">
        <v>0</v>
      </c>
      <c r="L276" s="121">
        <v>0</v>
      </c>
      <c r="M276" s="121">
        <v>0</v>
      </c>
      <c r="N276" s="121">
        <v>0</v>
      </c>
      <c r="O276" s="121">
        <v>0</v>
      </c>
      <c r="P276" s="121">
        <v>1</v>
      </c>
      <c r="Q276" s="121">
        <v>0</v>
      </c>
      <c r="R276" s="121">
        <v>0</v>
      </c>
      <c r="S276" s="121">
        <v>1</v>
      </c>
      <c r="T276" s="121">
        <v>1</v>
      </c>
      <c r="U276" s="679">
        <v>1</v>
      </c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>
        <v>0</v>
      </c>
      <c r="D277" s="125">
        <v>0</v>
      </c>
      <c r="E277" s="125">
        <v>0</v>
      </c>
      <c r="F277" s="125">
        <v>0</v>
      </c>
      <c r="G277" s="125">
        <v>0</v>
      </c>
      <c r="H277" s="125">
        <v>0</v>
      </c>
      <c r="I277" s="125">
        <v>0</v>
      </c>
      <c r="J277" s="125">
        <v>0</v>
      </c>
      <c r="K277" s="125">
        <v>0</v>
      </c>
      <c r="L277" s="125">
        <v>0</v>
      </c>
      <c r="M277" s="125">
        <v>0</v>
      </c>
      <c r="N277" s="125">
        <v>0</v>
      </c>
      <c r="O277" s="125">
        <v>0</v>
      </c>
      <c r="P277" s="125">
        <v>0</v>
      </c>
      <c r="Q277" s="125">
        <v>0</v>
      </c>
      <c r="R277" s="125">
        <v>0</v>
      </c>
      <c r="S277" s="125">
        <v>0</v>
      </c>
      <c r="T277" s="125">
        <v>0</v>
      </c>
      <c r="U277" s="138">
        <v>0</v>
      </c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1</v>
      </c>
      <c r="C278" s="125">
        <v>0</v>
      </c>
      <c r="D278" s="125">
        <v>0</v>
      </c>
      <c r="E278" s="125">
        <v>0</v>
      </c>
      <c r="F278" s="125">
        <v>0</v>
      </c>
      <c r="G278" s="125">
        <v>0</v>
      </c>
      <c r="H278" s="125">
        <v>0</v>
      </c>
      <c r="I278" s="125">
        <v>0</v>
      </c>
      <c r="J278" s="125">
        <v>0</v>
      </c>
      <c r="K278" s="125">
        <v>0</v>
      </c>
      <c r="L278" s="125">
        <v>0</v>
      </c>
      <c r="M278" s="125">
        <v>0</v>
      </c>
      <c r="N278" s="125">
        <v>0</v>
      </c>
      <c r="O278" s="125">
        <v>0</v>
      </c>
      <c r="P278" s="125">
        <v>1</v>
      </c>
      <c r="Q278" s="125">
        <v>0</v>
      </c>
      <c r="R278" s="125">
        <v>0</v>
      </c>
      <c r="S278" s="125">
        <v>0</v>
      </c>
      <c r="T278" s="125">
        <v>0</v>
      </c>
      <c r="U278" s="138">
        <v>0</v>
      </c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3</v>
      </c>
      <c r="C279" s="125">
        <v>0</v>
      </c>
      <c r="D279" s="125">
        <v>0</v>
      </c>
      <c r="E279" s="125">
        <v>0</v>
      </c>
      <c r="F279" s="125">
        <v>0</v>
      </c>
      <c r="G279" s="125">
        <v>0</v>
      </c>
      <c r="H279" s="125">
        <v>0</v>
      </c>
      <c r="I279" s="125">
        <v>0</v>
      </c>
      <c r="J279" s="125">
        <v>0</v>
      </c>
      <c r="K279" s="125">
        <v>0</v>
      </c>
      <c r="L279" s="125">
        <v>0</v>
      </c>
      <c r="M279" s="125">
        <v>0</v>
      </c>
      <c r="N279" s="125">
        <v>0</v>
      </c>
      <c r="O279" s="125">
        <v>0</v>
      </c>
      <c r="P279" s="125">
        <v>0</v>
      </c>
      <c r="Q279" s="125">
        <v>0</v>
      </c>
      <c r="R279" s="125">
        <v>0</v>
      </c>
      <c r="S279" s="125">
        <v>1</v>
      </c>
      <c r="T279" s="125">
        <v>0</v>
      </c>
      <c r="U279" s="138">
        <v>2</v>
      </c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1</v>
      </c>
      <c r="C280" s="125">
        <v>0</v>
      </c>
      <c r="D280" s="125">
        <v>0</v>
      </c>
      <c r="E280" s="125">
        <v>0</v>
      </c>
      <c r="F280" s="125">
        <v>0</v>
      </c>
      <c r="G280" s="125">
        <v>0</v>
      </c>
      <c r="H280" s="125">
        <v>0</v>
      </c>
      <c r="I280" s="125">
        <v>0</v>
      </c>
      <c r="J280" s="125">
        <v>0</v>
      </c>
      <c r="K280" s="125">
        <v>0</v>
      </c>
      <c r="L280" s="125">
        <v>0</v>
      </c>
      <c r="M280" s="125">
        <v>0</v>
      </c>
      <c r="N280" s="125">
        <v>0</v>
      </c>
      <c r="O280" s="125">
        <v>0</v>
      </c>
      <c r="P280" s="125">
        <v>0</v>
      </c>
      <c r="Q280" s="125">
        <v>0</v>
      </c>
      <c r="R280" s="125">
        <v>0</v>
      </c>
      <c r="S280" s="125">
        <v>1</v>
      </c>
      <c r="T280" s="125">
        <v>0</v>
      </c>
      <c r="U280" s="138">
        <v>0</v>
      </c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4</v>
      </c>
      <c r="C281" s="125">
        <v>0</v>
      </c>
      <c r="D281" s="125">
        <v>0</v>
      </c>
      <c r="E281" s="125">
        <v>0</v>
      </c>
      <c r="F281" s="125">
        <v>0</v>
      </c>
      <c r="G281" s="125">
        <v>0</v>
      </c>
      <c r="H281" s="125">
        <v>0</v>
      </c>
      <c r="I281" s="125">
        <v>0</v>
      </c>
      <c r="J281" s="125">
        <v>0</v>
      </c>
      <c r="K281" s="125">
        <v>0</v>
      </c>
      <c r="L281" s="125">
        <v>0</v>
      </c>
      <c r="M281" s="125">
        <v>0</v>
      </c>
      <c r="N281" s="125">
        <v>0</v>
      </c>
      <c r="O281" s="125">
        <v>0</v>
      </c>
      <c r="P281" s="125">
        <v>0</v>
      </c>
      <c r="Q281" s="125">
        <v>0</v>
      </c>
      <c r="R281" s="125">
        <v>0</v>
      </c>
      <c r="S281" s="125">
        <v>1</v>
      </c>
      <c r="T281" s="125">
        <v>2</v>
      </c>
      <c r="U281" s="138">
        <v>1</v>
      </c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>
        <v>0</v>
      </c>
      <c r="D282" s="125">
        <v>0</v>
      </c>
      <c r="E282" s="125">
        <v>0</v>
      </c>
      <c r="F282" s="125">
        <v>0</v>
      </c>
      <c r="G282" s="125">
        <v>0</v>
      </c>
      <c r="H282" s="125">
        <v>0</v>
      </c>
      <c r="I282" s="125">
        <v>0</v>
      </c>
      <c r="J282" s="125">
        <v>0</v>
      </c>
      <c r="K282" s="125">
        <v>0</v>
      </c>
      <c r="L282" s="125">
        <v>0</v>
      </c>
      <c r="M282" s="125">
        <v>0</v>
      </c>
      <c r="N282" s="125">
        <v>0</v>
      </c>
      <c r="O282" s="125">
        <v>0</v>
      </c>
      <c r="P282" s="125">
        <v>0</v>
      </c>
      <c r="Q282" s="125">
        <v>0</v>
      </c>
      <c r="R282" s="125">
        <v>0</v>
      </c>
      <c r="S282" s="125">
        <v>0</v>
      </c>
      <c r="T282" s="125">
        <v>0</v>
      </c>
      <c r="U282" s="138">
        <v>0</v>
      </c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>
        <v>0</v>
      </c>
      <c r="D283" s="125">
        <v>0</v>
      </c>
      <c r="E283" s="125">
        <v>0</v>
      </c>
      <c r="F283" s="125">
        <v>0</v>
      </c>
      <c r="G283" s="125">
        <v>0</v>
      </c>
      <c r="H283" s="125">
        <v>0</v>
      </c>
      <c r="I283" s="125">
        <v>0</v>
      </c>
      <c r="J283" s="125">
        <v>0</v>
      </c>
      <c r="K283" s="125">
        <v>0</v>
      </c>
      <c r="L283" s="125">
        <v>0</v>
      </c>
      <c r="M283" s="125">
        <v>0</v>
      </c>
      <c r="N283" s="125">
        <v>0</v>
      </c>
      <c r="O283" s="125">
        <v>0</v>
      </c>
      <c r="P283" s="125">
        <v>0</v>
      </c>
      <c r="Q283" s="125">
        <v>0</v>
      </c>
      <c r="R283" s="125">
        <v>0</v>
      </c>
      <c r="S283" s="125">
        <v>0</v>
      </c>
      <c r="T283" s="125">
        <v>0</v>
      </c>
      <c r="U283" s="138">
        <v>0</v>
      </c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>
        <v>0</v>
      </c>
      <c r="D284" s="125">
        <v>0</v>
      </c>
      <c r="E284" s="125">
        <v>0</v>
      </c>
      <c r="F284" s="125">
        <v>0</v>
      </c>
      <c r="G284" s="125">
        <v>0</v>
      </c>
      <c r="H284" s="125">
        <v>0</v>
      </c>
      <c r="I284" s="125">
        <v>0</v>
      </c>
      <c r="J284" s="125">
        <v>0</v>
      </c>
      <c r="K284" s="125">
        <v>0</v>
      </c>
      <c r="L284" s="125">
        <v>0</v>
      </c>
      <c r="M284" s="125">
        <v>0</v>
      </c>
      <c r="N284" s="125">
        <v>0</v>
      </c>
      <c r="O284" s="125">
        <v>0</v>
      </c>
      <c r="P284" s="125">
        <v>0</v>
      </c>
      <c r="Q284" s="125">
        <v>0</v>
      </c>
      <c r="R284" s="125">
        <v>0</v>
      </c>
      <c r="S284" s="125">
        <v>0</v>
      </c>
      <c r="T284" s="125">
        <v>0</v>
      </c>
      <c r="U284" s="138">
        <v>0</v>
      </c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125">
        <v>0</v>
      </c>
      <c r="J285" s="125">
        <v>0</v>
      </c>
      <c r="K285" s="125">
        <v>0</v>
      </c>
      <c r="L285" s="125">
        <v>0</v>
      </c>
      <c r="M285" s="125">
        <v>0</v>
      </c>
      <c r="N285" s="125">
        <v>0</v>
      </c>
      <c r="O285" s="125">
        <v>0</v>
      </c>
      <c r="P285" s="125">
        <v>0</v>
      </c>
      <c r="Q285" s="125">
        <v>0</v>
      </c>
      <c r="R285" s="125">
        <v>0</v>
      </c>
      <c r="S285" s="125">
        <v>0</v>
      </c>
      <c r="T285" s="125">
        <v>0</v>
      </c>
      <c r="U285" s="138">
        <v>0</v>
      </c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>
        <v>0</v>
      </c>
      <c r="D286" s="125">
        <v>0</v>
      </c>
      <c r="E286" s="125">
        <v>0</v>
      </c>
      <c r="F286" s="125">
        <v>0</v>
      </c>
      <c r="G286" s="125">
        <v>0</v>
      </c>
      <c r="H286" s="125">
        <v>0</v>
      </c>
      <c r="I286" s="125">
        <v>0</v>
      </c>
      <c r="J286" s="125">
        <v>0</v>
      </c>
      <c r="K286" s="125">
        <v>0</v>
      </c>
      <c r="L286" s="125">
        <v>0</v>
      </c>
      <c r="M286" s="125">
        <v>0</v>
      </c>
      <c r="N286" s="125">
        <v>0</v>
      </c>
      <c r="O286" s="125">
        <v>0</v>
      </c>
      <c r="P286" s="125">
        <v>0</v>
      </c>
      <c r="Q286" s="125">
        <v>0</v>
      </c>
      <c r="R286" s="125">
        <v>0</v>
      </c>
      <c r="S286" s="125">
        <v>0</v>
      </c>
      <c r="T286" s="125">
        <v>0</v>
      </c>
      <c r="U286" s="138">
        <v>0</v>
      </c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>
        <v>0</v>
      </c>
      <c r="D287" s="125">
        <v>0</v>
      </c>
      <c r="E287" s="125">
        <v>0</v>
      </c>
      <c r="F287" s="125">
        <v>0</v>
      </c>
      <c r="G287" s="125">
        <v>0</v>
      </c>
      <c r="H287" s="125">
        <v>0</v>
      </c>
      <c r="I287" s="125">
        <v>0</v>
      </c>
      <c r="J287" s="125">
        <v>0</v>
      </c>
      <c r="K287" s="125">
        <v>0</v>
      </c>
      <c r="L287" s="125">
        <v>0</v>
      </c>
      <c r="M287" s="125">
        <v>0</v>
      </c>
      <c r="N287" s="125">
        <v>0</v>
      </c>
      <c r="O287" s="125">
        <v>0</v>
      </c>
      <c r="P287" s="125">
        <v>0</v>
      </c>
      <c r="Q287" s="125">
        <v>0</v>
      </c>
      <c r="R287" s="125">
        <v>0</v>
      </c>
      <c r="S287" s="125">
        <v>0</v>
      </c>
      <c r="T287" s="125">
        <v>0</v>
      </c>
      <c r="U287" s="138">
        <v>0</v>
      </c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>
        <v>0</v>
      </c>
      <c r="D288" s="125">
        <v>0</v>
      </c>
      <c r="E288" s="125">
        <v>0</v>
      </c>
      <c r="F288" s="125">
        <v>0</v>
      </c>
      <c r="G288" s="125">
        <v>0</v>
      </c>
      <c r="H288" s="125">
        <v>0</v>
      </c>
      <c r="I288" s="125">
        <v>0</v>
      </c>
      <c r="J288" s="125">
        <v>0</v>
      </c>
      <c r="K288" s="125">
        <v>0</v>
      </c>
      <c r="L288" s="125">
        <v>0</v>
      </c>
      <c r="M288" s="125">
        <v>0</v>
      </c>
      <c r="N288" s="125">
        <v>0</v>
      </c>
      <c r="O288" s="125">
        <v>0</v>
      </c>
      <c r="P288" s="125">
        <v>0</v>
      </c>
      <c r="Q288" s="125">
        <v>0</v>
      </c>
      <c r="R288" s="125">
        <v>0</v>
      </c>
      <c r="S288" s="125">
        <v>0</v>
      </c>
      <c r="T288" s="125">
        <v>0</v>
      </c>
      <c r="U288" s="138">
        <v>0</v>
      </c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61</v>
      </c>
      <c r="C289" s="125">
        <v>0</v>
      </c>
      <c r="D289" s="125">
        <v>0</v>
      </c>
      <c r="E289" s="125">
        <v>0</v>
      </c>
      <c r="F289" s="125">
        <v>0</v>
      </c>
      <c r="G289" s="125">
        <v>7</v>
      </c>
      <c r="H289" s="125">
        <v>4</v>
      </c>
      <c r="I289" s="125">
        <v>1</v>
      </c>
      <c r="J289" s="125">
        <v>13</v>
      </c>
      <c r="K289" s="125">
        <v>7</v>
      </c>
      <c r="L289" s="125">
        <v>0</v>
      </c>
      <c r="M289" s="125">
        <v>0</v>
      </c>
      <c r="N289" s="125">
        <v>4</v>
      </c>
      <c r="O289" s="125">
        <v>0</v>
      </c>
      <c r="P289" s="125">
        <v>5</v>
      </c>
      <c r="Q289" s="125">
        <v>1</v>
      </c>
      <c r="R289" s="125">
        <v>14</v>
      </c>
      <c r="S289" s="125">
        <v>1</v>
      </c>
      <c r="T289" s="125">
        <v>4</v>
      </c>
      <c r="U289" s="138">
        <v>0</v>
      </c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>
        <v>0</v>
      </c>
      <c r="D290" s="125">
        <v>0</v>
      </c>
      <c r="E290" s="125">
        <v>0</v>
      </c>
      <c r="F290" s="125">
        <v>0</v>
      </c>
      <c r="G290" s="125">
        <v>0</v>
      </c>
      <c r="H290" s="125">
        <v>0</v>
      </c>
      <c r="I290" s="125">
        <v>0</v>
      </c>
      <c r="J290" s="125">
        <v>0</v>
      </c>
      <c r="K290" s="125">
        <v>0</v>
      </c>
      <c r="L290" s="125">
        <v>0</v>
      </c>
      <c r="M290" s="125">
        <v>0</v>
      </c>
      <c r="N290" s="125">
        <v>0</v>
      </c>
      <c r="O290" s="125">
        <v>0</v>
      </c>
      <c r="P290" s="125">
        <v>0</v>
      </c>
      <c r="Q290" s="125">
        <v>0</v>
      </c>
      <c r="R290" s="125">
        <v>0</v>
      </c>
      <c r="S290" s="125">
        <v>0</v>
      </c>
      <c r="T290" s="125">
        <v>0</v>
      </c>
      <c r="U290" s="138">
        <v>0</v>
      </c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>
        <v>0</v>
      </c>
      <c r="D291" s="2893">
        <v>0</v>
      </c>
      <c r="E291" s="2893">
        <v>0</v>
      </c>
      <c r="F291" s="2893">
        <v>0</v>
      </c>
      <c r="G291" s="2893">
        <v>0</v>
      </c>
      <c r="H291" s="2893">
        <v>0</v>
      </c>
      <c r="I291" s="2893">
        <v>0</v>
      </c>
      <c r="J291" s="2893">
        <v>0</v>
      </c>
      <c r="K291" s="2893">
        <v>0</v>
      </c>
      <c r="L291" s="2893">
        <v>0</v>
      </c>
      <c r="M291" s="2893">
        <v>0</v>
      </c>
      <c r="N291" s="2893">
        <v>0</v>
      </c>
      <c r="O291" s="2893">
        <v>0</v>
      </c>
      <c r="P291" s="2893">
        <v>0</v>
      </c>
      <c r="Q291" s="2893">
        <v>0</v>
      </c>
      <c r="R291" s="2893">
        <v>0</v>
      </c>
      <c r="S291" s="2893">
        <v>0</v>
      </c>
      <c r="T291" s="2893">
        <v>0</v>
      </c>
      <c r="U291" s="2892">
        <v>0</v>
      </c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>
        <v>0</v>
      </c>
      <c r="D292" s="2696">
        <v>0</v>
      </c>
      <c r="E292" s="2696">
        <v>0</v>
      </c>
      <c r="F292" s="2696">
        <v>0</v>
      </c>
      <c r="G292" s="2696">
        <v>0</v>
      </c>
      <c r="H292" s="2696">
        <v>0</v>
      </c>
      <c r="I292" s="2696">
        <v>0</v>
      </c>
      <c r="J292" s="2696">
        <v>0</v>
      </c>
      <c r="K292" s="2696">
        <v>0</v>
      </c>
      <c r="L292" s="2696">
        <v>0</v>
      </c>
      <c r="M292" s="2696">
        <v>0</v>
      </c>
      <c r="N292" s="2696">
        <v>0</v>
      </c>
      <c r="O292" s="2696">
        <v>0</v>
      </c>
      <c r="P292" s="2696">
        <v>0</v>
      </c>
      <c r="Q292" s="2696">
        <v>0</v>
      </c>
      <c r="R292" s="2696">
        <v>0</v>
      </c>
      <c r="S292" s="2696">
        <v>0</v>
      </c>
      <c r="T292" s="2696">
        <v>0</v>
      </c>
      <c r="U292" s="2492">
        <v>0</v>
      </c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>
        <v>0</v>
      </c>
      <c r="D293" s="125">
        <v>0</v>
      </c>
      <c r="E293" s="125">
        <v>0</v>
      </c>
      <c r="F293" s="125">
        <v>0</v>
      </c>
      <c r="G293" s="125">
        <v>0</v>
      </c>
      <c r="H293" s="125">
        <v>0</v>
      </c>
      <c r="I293" s="125">
        <v>0</v>
      </c>
      <c r="J293" s="125">
        <v>0</v>
      </c>
      <c r="K293" s="125">
        <v>0</v>
      </c>
      <c r="L293" s="125">
        <v>0</v>
      </c>
      <c r="M293" s="125">
        <v>0</v>
      </c>
      <c r="N293" s="125">
        <v>0</v>
      </c>
      <c r="O293" s="125">
        <v>0</v>
      </c>
      <c r="P293" s="125">
        <v>0</v>
      </c>
      <c r="Q293" s="125">
        <v>0</v>
      </c>
      <c r="R293" s="125">
        <v>0</v>
      </c>
      <c r="S293" s="125">
        <v>0</v>
      </c>
      <c r="T293" s="125">
        <v>0</v>
      </c>
      <c r="U293" s="138">
        <v>0</v>
      </c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>
        <v>0</v>
      </c>
      <c r="D294" s="125">
        <v>0</v>
      </c>
      <c r="E294" s="125">
        <v>0</v>
      </c>
      <c r="F294" s="125">
        <v>0</v>
      </c>
      <c r="G294" s="125">
        <v>0</v>
      </c>
      <c r="H294" s="125">
        <v>0</v>
      </c>
      <c r="I294" s="125">
        <v>0</v>
      </c>
      <c r="J294" s="125">
        <v>0</v>
      </c>
      <c r="K294" s="125">
        <v>0</v>
      </c>
      <c r="L294" s="125">
        <v>0</v>
      </c>
      <c r="M294" s="125">
        <v>0</v>
      </c>
      <c r="N294" s="125">
        <v>0</v>
      </c>
      <c r="O294" s="125">
        <v>0</v>
      </c>
      <c r="P294" s="125">
        <v>0</v>
      </c>
      <c r="Q294" s="125">
        <v>0</v>
      </c>
      <c r="R294" s="125">
        <v>0</v>
      </c>
      <c r="S294" s="125">
        <v>0</v>
      </c>
      <c r="T294" s="125">
        <v>0</v>
      </c>
      <c r="U294" s="138">
        <v>0</v>
      </c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>
        <v>0</v>
      </c>
      <c r="D295" s="125">
        <v>0</v>
      </c>
      <c r="E295" s="125">
        <v>0</v>
      </c>
      <c r="F295" s="125">
        <v>0</v>
      </c>
      <c r="G295" s="125">
        <v>0</v>
      </c>
      <c r="H295" s="125">
        <v>0</v>
      </c>
      <c r="I295" s="125">
        <v>0</v>
      </c>
      <c r="J295" s="125">
        <v>0</v>
      </c>
      <c r="K295" s="125">
        <v>0</v>
      </c>
      <c r="L295" s="125">
        <v>0</v>
      </c>
      <c r="M295" s="125">
        <v>0</v>
      </c>
      <c r="N295" s="125">
        <v>0</v>
      </c>
      <c r="O295" s="125">
        <v>0</v>
      </c>
      <c r="P295" s="125">
        <v>0</v>
      </c>
      <c r="Q295" s="125">
        <v>0</v>
      </c>
      <c r="R295" s="125">
        <v>0</v>
      </c>
      <c r="S295" s="125">
        <v>0</v>
      </c>
      <c r="T295" s="125">
        <v>0</v>
      </c>
      <c r="U295" s="138">
        <v>0</v>
      </c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>
        <v>0</v>
      </c>
      <c r="D296" s="125">
        <v>0</v>
      </c>
      <c r="E296" s="125">
        <v>0</v>
      </c>
      <c r="F296" s="125">
        <v>0</v>
      </c>
      <c r="G296" s="125">
        <v>0</v>
      </c>
      <c r="H296" s="125">
        <v>0</v>
      </c>
      <c r="I296" s="125">
        <v>0</v>
      </c>
      <c r="J296" s="125">
        <v>0</v>
      </c>
      <c r="K296" s="125">
        <v>0</v>
      </c>
      <c r="L296" s="125">
        <v>0</v>
      </c>
      <c r="M296" s="125">
        <v>0</v>
      </c>
      <c r="N296" s="125">
        <v>0</v>
      </c>
      <c r="O296" s="125">
        <v>0</v>
      </c>
      <c r="P296" s="125">
        <v>0</v>
      </c>
      <c r="Q296" s="125">
        <v>0</v>
      </c>
      <c r="R296" s="125">
        <v>0</v>
      </c>
      <c r="S296" s="125">
        <v>0</v>
      </c>
      <c r="T296" s="125">
        <v>0</v>
      </c>
      <c r="U296" s="138">
        <v>0</v>
      </c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>
        <v>0</v>
      </c>
      <c r="D297" s="140">
        <v>0</v>
      </c>
      <c r="E297" s="140">
        <v>0</v>
      </c>
      <c r="F297" s="140">
        <v>0</v>
      </c>
      <c r="G297" s="140">
        <v>0</v>
      </c>
      <c r="H297" s="140">
        <v>0</v>
      </c>
      <c r="I297" s="140">
        <v>0</v>
      </c>
      <c r="J297" s="140">
        <v>0</v>
      </c>
      <c r="K297" s="140">
        <v>0</v>
      </c>
      <c r="L297" s="140">
        <v>0</v>
      </c>
      <c r="M297" s="140">
        <v>0</v>
      </c>
      <c r="N297" s="140">
        <v>0</v>
      </c>
      <c r="O297" s="140">
        <v>0</v>
      </c>
      <c r="P297" s="140">
        <v>0</v>
      </c>
      <c r="Q297" s="140">
        <v>0</v>
      </c>
      <c r="R297" s="140">
        <v>0</v>
      </c>
      <c r="S297" s="140">
        <v>0</v>
      </c>
      <c r="T297" s="140">
        <v>0</v>
      </c>
      <c r="U297" s="98">
        <v>0</v>
      </c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73" t="s">
        <v>2405</v>
      </c>
      <c r="B299" s="5344" t="s">
        <v>27</v>
      </c>
      <c r="C299" s="4164" t="s">
        <v>60</v>
      </c>
      <c r="D299" s="4165"/>
      <c r="E299" s="4165"/>
      <c r="F299" s="4165"/>
      <c r="G299" s="4165"/>
      <c r="H299" s="4165"/>
      <c r="I299" s="4165"/>
      <c r="J299" s="4165"/>
      <c r="K299" s="4165"/>
      <c r="L299" s="4165"/>
      <c r="M299" s="4165"/>
      <c r="N299" s="4165"/>
      <c r="O299" s="4165"/>
      <c r="P299" s="4165"/>
      <c r="Q299" s="4165"/>
      <c r="R299" s="4165"/>
      <c r="S299" s="4165"/>
      <c r="T299" s="4165"/>
      <c r="U299" s="4166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74"/>
      <c r="B300" s="5345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>
        <v>0</v>
      </c>
      <c r="D301" s="144">
        <v>0</v>
      </c>
      <c r="E301" s="144">
        <v>0</v>
      </c>
      <c r="F301" s="144">
        <v>0</v>
      </c>
      <c r="G301" s="144">
        <v>0</v>
      </c>
      <c r="H301" s="144">
        <v>0</v>
      </c>
      <c r="I301" s="144">
        <v>0</v>
      </c>
      <c r="J301" s="144">
        <v>0</v>
      </c>
      <c r="K301" s="144">
        <v>0</v>
      </c>
      <c r="L301" s="144">
        <v>0</v>
      </c>
      <c r="M301" s="144">
        <v>0</v>
      </c>
      <c r="N301" s="144">
        <v>0</v>
      </c>
      <c r="O301" s="144">
        <v>0</v>
      </c>
      <c r="P301" s="144">
        <v>0</v>
      </c>
      <c r="Q301" s="144">
        <v>0</v>
      </c>
      <c r="R301" s="144">
        <v>0</v>
      </c>
      <c r="S301" s="144">
        <v>0</v>
      </c>
      <c r="T301" s="144">
        <v>0</v>
      </c>
      <c r="U301" s="104">
        <v>0</v>
      </c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>
        <v>0</v>
      </c>
      <c r="D302" s="125">
        <v>0</v>
      </c>
      <c r="E302" s="125">
        <v>0</v>
      </c>
      <c r="F302" s="125">
        <v>0</v>
      </c>
      <c r="G302" s="125">
        <v>0</v>
      </c>
      <c r="H302" s="125">
        <v>0</v>
      </c>
      <c r="I302" s="125">
        <v>0</v>
      </c>
      <c r="J302" s="125">
        <v>0</v>
      </c>
      <c r="K302" s="125">
        <v>0</v>
      </c>
      <c r="L302" s="125">
        <v>0</v>
      </c>
      <c r="M302" s="125">
        <v>0</v>
      </c>
      <c r="N302" s="125">
        <v>0</v>
      </c>
      <c r="O302" s="125">
        <v>0</v>
      </c>
      <c r="P302" s="125">
        <v>0</v>
      </c>
      <c r="Q302" s="125">
        <v>0</v>
      </c>
      <c r="R302" s="125">
        <v>0</v>
      </c>
      <c r="S302" s="125">
        <v>0</v>
      </c>
      <c r="T302" s="125">
        <v>0</v>
      </c>
      <c r="U302" s="138">
        <v>0</v>
      </c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>
        <v>0</v>
      </c>
      <c r="D303" s="125">
        <v>0</v>
      </c>
      <c r="E303" s="125">
        <v>0</v>
      </c>
      <c r="F303" s="125">
        <v>0</v>
      </c>
      <c r="G303" s="125">
        <v>0</v>
      </c>
      <c r="H303" s="125">
        <v>0</v>
      </c>
      <c r="I303" s="125">
        <v>0</v>
      </c>
      <c r="J303" s="125">
        <v>0</v>
      </c>
      <c r="K303" s="125">
        <v>0</v>
      </c>
      <c r="L303" s="125">
        <v>0</v>
      </c>
      <c r="M303" s="125">
        <v>0</v>
      </c>
      <c r="N303" s="125">
        <v>0</v>
      </c>
      <c r="O303" s="125">
        <v>0</v>
      </c>
      <c r="P303" s="125">
        <v>0</v>
      </c>
      <c r="Q303" s="125">
        <v>0</v>
      </c>
      <c r="R303" s="125">
        <v>0</v>
      </c>
      <c r="S303" s="125">
        <v>0</v>
      </c>
      <c r="T303" s="125">
        <v>0</v>
      </c>
      <c r="U303" s="138">
        <v>0</v>
      </c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>
        <v>0</v>
      </c>
      <c r="D304" s="125">
        <v>0</v>
      </c>
      <c r="E304" s="125">
        <v>0</v>
      </c>
      <c r="F304" s="125">
        <v>0</v>
      </c>
      <c r="G304" s="125">
        <v>0</v>
      </c>
      <c r="H304" s="125">
        <v>0</v>
      </c>
      <c r="I304" s="125">
        <v>0</v>
      </c>
      <c r="J304" s="125">
        <v>0</v>
      </c>
      <c r="K304" s="125">
        <v>0</v>
      </c>
      <c r="L304" s="125">
        <v>0</v>
      </c>
      <c r="M304" s="125">
        <v>0</v>
      </c>
      <c r="N304" s="125">
        <v>0</v>
      </c>
      <c r="O304" s="125">
        <v>0</v>
      </c>
      <c r="P304" s="125">
        <v>0</v>
      </c>
      <c r="Q304" s="125">
        <v>0</v>
      </c>
      <c r="R304" s="125">
        <v>0</v>
      </c>
      <c r="S304" s="125">
        <v>0</v>
      </c>
      <c r="T304" s="125">
        <v>0</v>
      </c>
      <c r="U304" s="138">
        <v>0</v>
      </c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2</v>
      </c>
      <c r="C305" s="125">
        <v>0</v>
      </c>
      <c r="D305" s="125">
        <v>0</v>
      </c>
      <c r="E305" s="125">
        <v>0</v>
      </c>
      <c r="F305" s="125">
        <v>0</v>
      </c>
      <c r="G305" s="125">
        <v>0</v>
      </c>
      <c r="H305" s="125">
        <v>0</v>
      </c>
      <c r="I305" s="125">
        <v>0</v>
      </c>
      <c r="J305" s="125">
        <v>0</v>
      </c>
      <c r="K305" s="125">
        <v>0</v>
      </c>
      <c r="L305" s="125">
        <v>0</v>
      </c>
      <c r="M305" s="125">
        <v>0</v>
      </c>
      <c r="N305" s="125">
        <v>0</v>
      </c>
      <c r="O305" s="125">
        <v>0</v>
      </c>
      <c r="P305" s="125">
        <v>1</v>
      </c>
      <c r="Q305" s="125">
        <v>1</v>
      </c>
      <c r="R305" s="125">
        <v>0</v>
      </c>
      <c r="S305" s="125">
        <v>0</v>
      </c>
      <c r="T305" s="125">
        <v>0</v>
      </c>
      <c r="U305" s="138">
        <v>0</v>
      </c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>
        <v>0</v>
      </c>
      <c r="D306" s="125">
        <v>0</v>
      </c>
      <c r="E306" s="125">
        <v>0</v>
      </c>
      <c r="F306" s="125">
        <v>0</v>
      </c>
      <c r="G306" s="125">
        <v>0</v>
      </c>
      <c r="H306" s="125">
        <v>0</v>
      </c>
      <c r="I306" s="125">
        <v>0</v>
      </c>
      <c r="J306" s="125">
        <v>0</v>
      </c>
      <c r="K306" s="125">
        <v>0</v>
      </c>
      <c r="L306" s="125">
        <v>0</v>
      </c>
      <c r="M306" s="125">
        <v>0</v>
      </c>
      <c r="N306" s="125">
        <v>0</v>
      </c>
      <c r="O306" s="125">
        <v>0</v>
      </c>
      <c r="P306" s="125">
        <v>0</v>
      </c>
      <c r="Q306" s="125">
        <v>0</v>
      </c>
      <c r="R306" s="125">
        <v>0</v>
      </c>
      <c r="S306" s="125">
        <v>0</v>
      </c>
      <c r="T306" s="125">
        <v>0</v>
      </c>
      <c r="U306" s="138">
        <v>0</v>
      </c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>
        <v>0</v>
      </c>
      <c r="D307" s="125">
        <v>0</v>
      </c>
      <c r="E307" s="125">
        <v>0</v>
      </c>
      <c r="F307" s="125">
        <v>0</v>
      </c>
      <c r="G307" s="125">
        <v>0</v>
      </c>
      <c r="H307" s="125">
        <v>0</v>
      </c>
      <c r="I307" s="125">
        <v>0</v>
      </c>
      <c r="J307" s="125">
        <v>0</v>
      </c>
      <c r="K307" s="125">
        <v>0</v>
      </c>
      <c r="L307" s="125">
        <v>0</v>
      </c>
      <c r="M307" s="125">
        <v>0</v>
      </c>
      <c r="N307" s="125">
        <v>0</v>
      </c>
      <c r="O307" s="125">
        <v>0</v>
      </c>
      <c r="P307" s="125">
        <v>0</v>
      </c>
      <c r="Q307" s="125">
        <v>0</v>
      </c>
      <c r="R307" s="125">
        <v>0</v>
      </c>
      <c r="S307" s="125">
        <v>0</v>
      </c>
      <c r="T307" s="125">
        <v>0</v>
      </c>
      <c r="U307" s="138">
        <v>0</v>
      </c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>
        <v>0</v>
      </c>
      <c r="D308" s="125">
        <v>0</v>
      </c>
      <c r="E308" s="125">
        <v>0</v>
      </c>
      <c r="F308" s="125">
        <v>0</v>
      </c>
      <c r="G308" s="125">
        <v>0</v>
      </c>
      <c r="H308" s="125">
        <v>0</v>
      </c>
      <c r="I308" s="125">
        <v>0</v>
      </c>
      <c r="J308" s="125">
        <v>0</v>
      </c>
      <c r="K308" s="125">
        <v>0</v>
      </c>
      <c r="L308" s="125">
        <v>0</v>
      </c>
      <c r="M308" s="125">
        <v>0</v>
      </c>
      <c r="N308" s="125">
        <v>0</v>
      </c>
      <c r="O308" s="125">
        <v>0</v>
      </c>
      <c r="P308" s="125">
        <v>0</v>
      </c>
      <c r="Q308" s="125">
        <v>0</v>
      </c>
      <c r="R308" s="125">
        <v>0</v>
      </c>
      <c r="S308" s="125">
        <v>0</v>
      </c>
      <c r="T308" s="125">
        <v>0</v>
      </c>
      <c r="U308" s="138">
        <v>0</v>
      </c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>
        <v>0</v>
      </c>
      <c r="D309" s="125">
        <v>0</v>
      </c>
      <c r="E309" s="125">
        <v>0</v>
      </c>
      <c r="F309" s="125">
        <v>0</v>
      </c>
      <c r="G309" s="125">
        <v>0</v>
      </c>
      <c r="H309" s="125">
        <v>0</v>
      </c>
      <c r="I309" s="125">
        <v>0</v>
      </c>
      <c r="J309" s="125">
        <v>0</v>
      </c>
      <c r="K309" s="125">
        <v>0</v>
      </c>
      <c r="L309" s="125">
        <v>0</v>
      </c>
      <c r="M309" s="125">
        <v>0</v>
      </c>
      <c r="N309" s="125">
        <v>0</v>
      </c>
      <c r="O309" s="125">
        <v>0</v>
      </c>
      <c r="P309" s="125">
        <v>0</v>
      </c>
      <c r="Q309" s="125">
        <v>0</v>
      </c>
      <c r="R309" s="125">
        <v>0</v>
      </c>
      <c r="S309" s="125">
        <v>0</v>
      </c>
      <c r="T309" s="125">
        <v>0</v>
      </c>
      <c r="U309" s="138">
        <v>0</v>
      </c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>
        <v>0</v>
      </c>
      <c r="D310" s="125">
        <v>0</v>
      </c>
      <c r="E310" s="125">
        <v>0</v>
      </c>
      <c r="F310" s="125">
        <v>0</v>
      </c>
      <c r="G310" s="125">
        <v>0</v>
      </c>
      <c r="H310" s="125">
        <v>0</v>
      </c>
      <c r="I310" s="125">
        <v>0</v>
      </c>
      <c r="J310" s="125">
        <v>0</v>
      </c>
      <c r="K310" s="125">
        <v>0</v>
      </c>
      <c r="L310" s="125">
        <v>0</v>
      </c>
      <c r="M310" s="125">
        <v>0</v>
      </c>
      <c r="N310" s="125">
        <v>0</v>
      </c>
      <c r="O310" s="125">
        <v>0</v>
      </c>
      <c r="P310" s="125">
        <v>0</v>
      </c>
      <c r="Q310" s="125">
        <v>0</v>
      </c>
      <c r="R310" s="125">
        <v>0</v>
      </c>
      <c r="S310" s="125">
        <v>0</v>
      </c>
      <c r="T310" s="125">
        <v>0</v>
      </c>
      <c r="U310" s="138">
        <v>0</v>
      </c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>
        <v>0</v>
      </c>
      <c r="D311" s="125">
        <v>0</v>
      </c>
      <c r="E311" s="125">
        <v>0</v>
      </c>
      <c r="F311" s="125">
        <v>0</v>
      </c>
      <c r="G311" s="125">
        <v>0</v>
      </c>
      <c r="H311" s="125">
        <v>0</v>
      </c>
      <c r="I311" s="125">
        <v>0</v>
      </c>
      <c r="J311" s="125">
        <v>0</v>
      </c>
      <c r="K311" s="125">
        <v>0</v>
      </c>
      <c r="L311" s="125">
        <v>0</v>
      </c>
      <c r="M311" s="125">
        <v>0</v>
      </c>
      <c r="N311" s="125">
        <v>0</v>
      </c>
      <c r="O311" s="125">
        <v>0</v>
      </c>
      <c r="P311" s="125">
        <v>0</v>
      </c>
      <c r="Q311" s="125">
        <v>0</v>
      </c>
      <c r="R311" s="125">
        <v>0</v>
      </c>
      <c r="S311" s="125">
        <v>0</v>
      </c>
      <c r="T311" s="125">
        <v>0</v>
      </c>
      <c r="U311" s="138">
        <v>0</v>
      </c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>
        <v>0</v>
      </c>
      <c r="D312" s="125">
        <v>0</v>
      </c>
      <c r="E312" s="125">
        <v>0</v>
      </c>
      <c r="F312" s="125">
        <v>0</v>
      </c>
      <c r="G312" s="125">
        <v>0</v>
      </c>
      <c r="H312" s="125">
        <v>0</v>
      </c>
      <c r="I312" s="125">
        <v>0</v>
      </c>
      <c r="J312" s="125">
        <v>0</v>
      </c>
      <c r="K312" s="125">
        <v>0</v>
      </c>
      <c r="L312" s="125">
        <v>0</v>
      </c>
      <c r="M312" s="125">
        <v>0</v>
      </c>
      <c r="N312" s="125">
        <v>0</v>
      </c>
      <c r="O312" s="125">
        <v>0</v>
      </c>
      <c r="P312" s="125">
        <v>0</v>
      </c>
      <c r="Q312" s="125">
        <v>0</v>
      </c>
      <c r="R312" s="125">
        <v>0</v>
      </c>
      <c r="S312" s="125">
        <v>0</v>
      </c>
      <c r="T312" s="125">
        <v>0</v>
      </c>
      <c r="U312" s="138">
        <v>0</v>
      </c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>
        <v>0</v>
      </c>
      <c r="D313" s="125">
        <v>0</v>
      </c>
      <c r="E313" s="125">
        <v>0</v>
      </c>
      <c r="F313" s="125">
        <v>0</v>
      </c>
      <c r="G313" s="125">
        <v>0</v>
      </c>
      <c r="H313" s="125">
        <v>0</v>
      </c>
      <c r="I313" s="125">
        <v>0</v>
      </c>
      <c r="J313" s="125">
        <v>0</v>
      </c>
      <c r="K313" s="125">
        <v>0</v>
      </c>
      <c r="L313" s="125">
        <v>0</v>
      </c>
      <c r="M313" s="125">
        <v>0</v>
      </c>
      <c r="N313" s="125">
        <v>0</v>
      </c>
      <c r="O313" s="125">
        <v>0</v>
      </c>
      <c r="P313" s="125">
        <v>0</v>
      </c>
      <c r="Q313" s="125">
        <v>0</v>
      </c>
      <c r="R313" s="125">
        <v>0</v>
      </c>
      <c r="S313" s="125">
        <v>0</v>
      </c>
      <c r="T313" s="125">
        <v>0</v>
      </c>
      <c r="U313" s="138">
        <v>0</v>
      </c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>
        <v>0</v>
      </c>
      <c r="D314" s="144">
        <v>0</v>
      </c>
      <c r="E314" s="144">
        <v>0</v>
      </c>
      <c r="F314" s="144">
        <v>0</v>
      </c>
      <c r="G314" s="144">
        <v>0</v>
      </c>
      <c r="H314" s="144">
        <v>0</v>
      </c>
      <c r="I314" s="144">
        <v>0</v>
      </c>
      <c r="J314" s="144">
        <v>0</v>
      </c>
      <c r="K314" s="144">
        <v>0</v>
      </c>
      <c r="L314" s="144">
        <v>0</v>
      </c>
      <c r="M314" s="144">
        <v>0</v>
      </c>
      <c r="N314" s="144">
        <v>0</v>
      </c>
      <c r="O314" s="144">
        <v>0</v>
      </c>
      <c r="P314" s="144">
        <v>0</v>
      </c>
      <c r="Q314" s="144">
        <v>0</v>
      </c>
      <c r="R314" s="144">
        <v>0</v>
      </c>
      <c r="S314" s="144">
        <v>0</v>
      </c>
      <c r="T314" s="144">
        <v>0</v>
      </c>
      <c r="U314" s="104">
        <v>0</v>
      </c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>
        <v>0</v>
      </c>
      <c r="D315" s="144">
        <v>0</v>
      </c>
      <c r="E315" s="144">
        <v>0</v>
      </c>
      <c r="F315" s="144">
        <v>0</v>
      </c>
      <c r="G315" s="144">
        <v>0</v>
      </c>
      <c r="H315" s="144">
        <v>0</v>
      </c>
      <c r="I315" s="144">
        <v>0</v>
      </c>
      <c r="J315" s="144">
        <v>0</v>
      </c>
      <c r="K315" s="144">
        <v>0</v>
      </c>
      <c r="L315" s="144">
        <v>0</v>
      </c>
      <c r="M315" s="144">
        <v>0</v>
      </c>
      <c r="N315" s="144">
        <v>0</v>
      </c>
      <c r="O315" s="144">
        <v>0</v>
      </c>
      <c r="P315" s="144">
        <v>0</v>
      </c>
      <c r="Q315" s="144">
        <v>0</v>
      </c>
      <c r="R315" s="144">
        <v>0</v>
      </c>
      <c r="S315" s="144">
        <v>0</v>
      </c>
      <c r="T315" s="144">
        <v>0</v>
      </c>
      <c r="U315" s="104">
        <v>0</v>
      </c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>
        <v>0</v>
      </c>
      <c r="D316" s="125">
        <v>0</v>
      </c>
      <c r="E316" s="125">
        <v>0</v>
      </c>
      <c r="F316" s="125">
        <v>0</v>
      </c>
      <c r="G316" s="125">
        <v>0</v>
      </c>
      <c r="H316" s="125">
        <v>0</v>
      </c>
      <c r="I316" s="125">
        <v>0</v>
      </c>
      <c r="J316" s="125">
        <v>0</v>
      </c>
      <c r="K316" s="125">
        <v>0</v>
      </c>
      <c r="L316" s="125">
        <v>0</v>
      </c>
      <c r="M316" s="125">
        <v>0</v>
      </c>
      <c r="N316" s="125">
        <v>0</v>
      </c>
      <c r="O316" s="125">
        <v>0</v>
      </c>
      <c r="P316" s="125">
        <v>0</v>
      </c>
      <c r="Q316" s="125">
        <v>0</v>
      </c>
      <c r="R316" s="125">
        <v>0</v>
      </c>
      <c r="S316" s="125">
        <v>0</v>
      </c>
      <c r="T316" s="125">
        <v>0</v>
      </c>
      <c r="U316" s="138">
        <v>0</v>
      </c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>
        <v>0</v>
      </c>
      <c r="D317" s="125">
        <v>0</v>
      </c>
      <c r="E317" s="125">
        <v>0</v>
      </c>
      <c r="F317" s="125">
        <v>0</v>
      </c>
      <c r="G317" s="125">
        <v>0</v>
      </c>
      <c r="H317" s="125">
        <v>0</v>
      </c>
      <c r="I317" s="125">
        <v>0</v>
      </c>
      <c r="J317" s="125">
        <v>0</v>
      </c>
      <c r="K317" s="125">
        <v>0</v>
      </c>
      <c r="L317" s="125">
        <v>0</v>
      </c>
      <c r="M317" s="125">
        <v>0</v>
      </c>
      <c r="N317" s="125">
        <v>0</v>
      </c>
      <c r="O317" s="125">
        <v>0</v>
      </c>
      <c r="P317" s="125">
        <v>0</v>
      </c>
      <c r="Q317" s="125">
        <v>0</v>
      </c>
      <c r="R317" s="125">
        <v>0</v>
      </c>
      <c r="S317" s="125">
        <v>0</v>
      </c>
      <c r="T317" s="125">
        <v>0</v>
      </c>
      <c r="U317" s="138">
        <v>0</v>
      </c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>
        <v>0</v>
      </c>
      <c r="D318" s="125">
        <v>0</v>
      </c>
      <c r="E318" s="125">
        <v>0</v>
      </c>
      <c r="F318" s="125">
        <v>0</v>
      </c>
      <c r="G318" s="125">
        <v>0</v>
      </c>
      <c r="H318" s="125">
        <v>0</v>
      </c>
      <c r="I318" s="125">
        <v>0</v>
      </c>
      <c r="J318" s="125">
        <v>0</v>
      </c>
      <c r="K318" s="125">
        <v>0</v>
      </c>
      <c r="L318" s="125">
        <v>0</v>
      </c>
      <c r="M318" s="125">
        <v>0</v>
      </c>
      <c r="N318" s="125">
        <v>0</v>
      </c>
      <c r="O318" s="125">
        <v>0</v>
      </c>
      <c r="P318" s="125">
        <v>0</v>
      </c>
      <c r="Q318" s="125">
        <v>0</v>
      </c>
      <c r="R318" s="125">
        <v>0</v>
      </c>
      <c r="S318" s="125">
        <v>0</v>
      </c>
      <c r="T318" s="125">
        <v>0</v>
      </c>
      <c r="U318" s="138">
        <v>0</v>
      </c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>
        <v>0</v>
      </c>
      <c r="D319" s="125">
        <v>0</v>
      </c>
      <c r="E319" s="125">
        <v>0</v>
      </c>
      <c r="F319" s="125">
        <v>0</v>
      </c>
      <c r="G319" s="125">
        <v>0</v>
      </c>
      <c r="H319" s="125">
        <v>0</v>
      </c>
      <c r="I319" s="125">
        <v>0</v>
      </c>
      <c r="J319" s="125">
        <v>0</v>
      </c>
      <c r="K319" s="125">
        <v>0</v>
      </c>
      <c r="L319" s="125">
        <v>0</v>
      </c>
      <c r="M319" s="125">
        <v>0</v>
      </c>
      <c r="N319" s="125">
        <v>0</v>
      </c>
      <c r="O319" s="125">
        <v>0</v>
      </c>
      <c r="P319" s="125">
        <v>0</v>
      </c>
      <c r="Q319" s="125">
        <v>0</v>
      </c>
      <c r="R319" s="125">
        <v>0</v>
      </c>
      <c r="S319" s="125">
        <v>0</v>
      </c>
      <c r="T319" s="125">
        <v>0</v>
      </c>
      <c r="U319" s="138">
        <v>0</v>
      </c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>
        <v>0</v>
      </c>
      <c r="D320" s="125">
        <v>0</v>
      </c>
      <c r="E320" s="125">
        <v>0</v>
      </c>
      <c r="F320" s="125">
        <v>0</v>
      </c>
      <c r="G320" s="125">
        <v>0</v>
      </c>
      <c r="H320" s="125">
        <v>0</v>
      </c>
      <c r="I320" s="125">
        <v>0</v>
      </c>
      <c r="J320" s="125">
        <v>0</v>
      </c>
      <c r="K320" s="125">
        <v>0</v>
      </c>
      <c r="L320" s="125">
        <v>0</v>
      </c>
      <c r="M320" s="125">
        <v>0</v>
      </c>
      <c r="N320" s="125">
        <v>0</v>
      </c>
      <c r="O320" s="125">
        <v>0</v>
      </c>
      <c r="P320" s="125">
        <v>0</v>
      </c>
      <c r="Q320" s="125">
        <v>0</v>
      </c>
      <c r="R320" s="125">
        <v>0</v>
      </c>
      <c r="S320" s="125">
        <v>0</v>
      </c>
      <c r="T320" s="125">
        <v>0</v>
      </c>
      <c r="U320" s="138">
        <v>0</v>
      </c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>
        <v>0</v>
      </c>
      <c r="D321" s="125">
        <v>0</v>
      </c>
      <c r="E321" s="125">
        <v>0</v>
      </c>
      <c r="F321" s="125">
        <v>0</v>
      </c>
      <c r="G321" s="125">
        <v>0</v>
      </c>
      <c r="H321" s="125">
        <v>0</v>
      </c>
      <c r="I321" s="125">
        <v>0</v>
      </c>
      <c r="J321" s="125">
        <v>0</v>
      </c>
      <c r="K321" s="125">
        <v>0</v>
      </c>
      <c r="L321" s="125">
        <v>0</v>
      </c>
      <c r="M321" s="125">
        <v>0</v>
      </c>
      <c r="N321" s="125">
        <v>0</v>
      </c>
      <c r="O321" s="125">
        <v>0</v>
      </c>
      <c r="P321" s="125">
        <v>0</v>
      </c>
      <c r="Q321" s="125">
        <v>0</v>
      </c>
      <c r="R321" s="125">
        <v>0</v>
      </c>
      <c r="S321" s="125">
        <v>0</v>
      </c>
      <c r="T321" s="125">
        <v>0</v>
      </c>
      <c r="U321" s="138">
        <v>0</v>
      </c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26</v>
      </c>
      <c r="C322" s="125">
        <v>0</v>
      </c>
      <c r="D322" s="125">
        <v>0</v>
      </c>
      <c r="E322" s="125">
        <v>0</v>
      </c>
      <c r="F322" s="125">
        <v>0</v>
      </c>
      <c r="G322" s="125">
        <v>2</v>
      </c>
      <c r="H322" s="125">
        <v>4</v>
      </c>
      <c r="I322" s="125">
        <v>1</v>
      </c>
      <c r="J322" s="125">
        <v>2</v>
      </c>
      <c r="K322" s="125">
        <v>2</v>
      </c>
      <c r="L322" s="125">
        <v>0</v>
      </c>
      <c r="M322" s="125">
        <v>0</v>
      </c>
      <c r="N322" s="125">
        <v>4</v>
      </c>
      <c r="O322" s="125">
        <v>0</v>
      </c>
      <c r="P322" s="125">
        <v>5</v>
      </c>
      <c r="Q322" s="125">
        <v>1</v>
      </c>
      <c r="R322" s="125">
        <v>2</v>
      </c>
      <c r="S322" s="125">
        <v>1</v>
      </c>
      <c r="T322" s="125">
        <v>2</v>
      </c>
      <c r="U322" s="138">
        <v>0</v>
      </c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10</v>
      </c>
      <c r="C323" s="140">
        <v>0</v>
      </c>
      <c r="D323" s="140">
        <v>0</v>
      </c>
      <c r="E323" s="140">
        <v>0</v>
      </c>
      <c r="F323" s="140">
        <v>0</v>
      </c>
      <c r="G323" s="140">
        <v>0</v>
      </c>
      <c r="H323" s="140">
        <v>0</v>
      </c>
      <c r="I323" s="140">
        <v>0</v>
      </c>
      <c r="J323" s="140">
        <v>0</v>
      </c>
      <c r="K323" s="140">
        <v>0</v>
      </c>
      <c r="L323" s="140">
        <v>0</v>
      </c>
      <c r="M323" s="140">
        <v>0</v>
      </c>
      <c r="N323" s="140">
        <v>0</v>
      </c>
      <c r="O323" s="140">
        <v>0</v>
      </c>
      <c r="P323" s="140">
        <v>1</v>
      </c>
      <c r="Q323" s="140">
        <v>0</v>
      </c>
      <c r="R323" s="140">
        <v>0</v>
      </c>
      <c r="S323" s="140">
        <v>2</v>
      </c>
      <c r="T323" s="140">
        <v>3</v>
      </c>
      <c r="U323" s="98">
        <v>4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77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algorithmName="SHA-512" hashValue="PmmXpwsV0Dyx44+Ut/5SPYW8fqD5jPjoRNleveHUDN4rMsvu0evhATncLA51oOQzPs1Mn4v91CDyV6K8BWb9cg==" saltValue="u8PODjjEDhmnV7NDuCusmw==" spinCount="100000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showZeros="0" topLeftCell="A10" zoomScale="80" zoomScaleNormal="80" workbookViewId="0">
      <selection activeCell="D74" sqref="D74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62" t="s">
        <v>1914</v>
      </c>
      <c r="B6" s="4162"/>
      <c r="C6" s="4162"/>
      <c r="D6" s="4162"/>
      <c r="E6" s="4162"/>
      <c r="F6" s="4162"/>
      <c r="G6" s="4162"/>
      <c r="H6" s="4162"/>
      <c r="I6" s="4162"/>
      <c r="J6" s="4162"/>
      <c r="K6" s="4162"/>
      <c r="L6" s="4162"/>
      <c r="M6" s="4162"/>
      <c r="N6" s="4162"/>
      <c r="O6" s="4162"/>
      <c r="P6" s="4162"/>
      <c r="Q6" s="4162"/>
      <c r="R6" s="4162"/>
      <c r="S6" s="4162"/>
      <c r="T6" s="4162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49" t="s">
        <v>1404</v>
      </c>
      <c r="B9" s="4264"/>
      <c r="C9" s="4164" t="s">
        <v>27</v>
      </c>
      <c r="D9" s="4165"/>
      <c r="E9" s="4166"/>
      <c r="F9" s="4490" t="s">
        <v>1912</v>
      </c>
      <c r="G9" s="4490"/>
      <c r="H9" s="4490" t="s">
        <v>79</v>
      </c>
      <c r="I9" s="4490"/>
      <c r="J9" s="4490" t="s">
        <v>1911</v>
      </c>
      <c r="K9" s="4490"/>
      <c r="L9" s="4490" t="s">
        <v>153</v>
      </c>
      <c r="M9" s="4164"/>
      <c r="N9" s="5390" t="s">
        <v>2830</v>
      </c>
      <c r="O9" s="5390"/>
      <c r="P9" s="5390" t="s">
        <v>2831</v>
      </c>
      <c r="Q9" s="5390"/>
    </row>
    <row r="10" spans="1:78" ht="24" customHeight="1" x14ac:dyDescent="0.2">
      <c r="A10" s="4270"/>
      <c r="B10" s="4266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11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197" t="s">
        <v>2832</v>
      </c>
      <c r="B12" s="4198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>
        <v>0</v>
      </c>
      <c r="G12" s="1537">
        <v>0</v>
      </c>
      <c r="H12" s="1341">
        <v>0</v>
      </c>
      <c r="I12" s="1537">
        <v>0</v>
      </c>
      <c r="J12" s="1341">
        <v>0</v>
      </c>
      <c r="K12" s="1537">
        <v>0</v>
      </c>
      <c r="L12" s="1341">
        <v>0</v>
      </c>
      <c r="M12" s="1537">
        <v>0</v>
      </c>
      <c r="N12" s="104">
        <v>0</v>
      </c>
      <c r="O12" s="104">
        <v>0</v>
      </c>
      <c r="P12" s="104">
        <v>0</v>
      </c>
      <c r="Q12" s="104">
        <v>0</v>
      </c>
    </row>
    <row r="13" spans="1:78" x14ac:dyDescent="0.2">
      <c r="A13" s="4259" t="s">
        <v>1909</v>
      </c>
      <c r="B13" s="4655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>
        <v>0</v>
      </c>
      <c r="G13" s="165">
        <v>0</v>
      </c>
      <c r="H13" s="125">
        <v>0</v>
      </c>
      <c r="I13" s="165">
        <v>0</v>
      </c>
      <c r="J13" s="125">
        <v>0</v>
      </c>
      <c r="K13" s="165">
        <v>0</v>
      </c>
      <c r="L13" s="125">
        <v>0</v>
      </c>
      <c r="M13" s="165">
        <v>0</v>
      </c>
      <c r="N13" s="110">
        <v>0</v>
      </c>
      <c r="O13" s="110">
        <v>0</v>
      </c>
      <c r="P13" s="110">
        <v>0</v>
      </c>
      <c r="Q13" s="110">
        <v>0</v>
      </c>
    </row>
    <row r="14" spans="1:78" x14ac:dyDescent="0.2">
      <c r="A14" s="4611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218" t="s">
        <v>1907</v>
      </c>
      <c r="B15" s="5383"/>
      <c r="C15" s="1536">
        <f t="shared" ref="C15:C20" si="0">SUM(D15+E15)</f>
        <v>27</v>
      </c>
      <c r="D15" s="1536">
        <f t="shared" ref="D15:E20" si="1">SUM(F15+H15+J15+L15)</f>
        <v>7</v>
      </c>
      <c r="E15" s="1536">
        <f t="shared" si="1"/>
        <v>20</v>
      </c>
      <c r="F15" s="1341">
        <v>1</v>
      </c>
      <c r="G15" s="1537">
        <v>3</v>
      </c>
      <c r="H15" s="1341">
        <v>1</v>
      </c>
      <c r="I15" s="1537">
        <v>1</v>
      </c>
      <c r="J15" s="1341">
        <v>2</v>
      </c>
      <c r="K15" s="1537">
        <v>14</v>
      </c>
      <c r="L15" s="1341">
        <v>3</v>
      </c>
      <c r="M15" s="1537">
        <v>2</v>
      </c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59</v>
      </c>
      <c r="D16" s="1493">
        <f t="shared" si="1"/>
        <v>22</v>
      </c>
      <c r="E16" s="1493">
        <f t="shared" si="1"/>
        <v>37</v>
      </c>
      <c r="F16" s="125">
        <v>0</v>
      </c>
      <c r="G16" s="165">
        <v>4</v>
      </c>
      <c r="H16" s="125">
        <v>1</v>
      </c>
      <c r="I16" s="165">
        <v>1</v>
      </c>
      <c r="J16" s="125">
        <v>15</v>
      </c>
      <c r="K16" s="165">
        <v>26</v>
      </c>
      <c r="L16" s="125">
        <v>6</v>
      </c>
      <c r="M16" s="165">
        <v>6</v>
      </c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1</v>
      </c>
      <c r="D17" s="3151">
        <f t="shared" si="1"/>
        <v>0</v>
      </c>
      <c r="E17" s="3151">
        <f t="shared" si="1"/>
        <v>1</v>
      </c>
      <c r="F17" s="125">
        <v>0</v>
      </c>
      <c r="G17" s="127">
        <v>0</v>
      </c>
      <c r="H17" s="125">
        <v>0</v>
      </c>
      <c r="I17" s="127">
        <v>0</v>
      </c>
      <c r="J17" s="125">
        <v>0</v>
      </c>
      <c r="K17" s="127">
        <v>0</v>
      </c>
      <c r="L17" s="125">
        <v>0</v>
      </c>
      <c r="M17" s="165">
        <v>1</v>
      </c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10</v>
      </c>
      <c r="D18" s="1493">
        <f t="shared" si="1"/>
        <v>2</v>
      </c>
      <c r="E18" s="1493">
        <f t="shared" si="1"/>
        <v>8</v>
      </c>
      <c r="F18" s="125">
        <v>1</v>
      </c>
      <c r="G18" s="137">
        <v>2</v>
      </c>
      <c r="H18" s="125">
        <v>0</v>
      </c>
      <c r="I18" s="137">
        <v>0</v>
      </c>
      <c r="J18" s="125">
        <v>0</v>
      </c>
      <c r="K18" s="137">
        <v>1</v>
      </c>
      <c r="L18" s="125">
        <v>1</v>
      </c>
      <c r="M18" s="137">
        <v>5</v>
      </c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>
        <v>0</v>
      </c>
      <c r="G19" s="137">
        <v>0</v>
      </c>
      <c r="H19" s="125">
        <v>0</v>
      </c>
      <c r="I19" s="137">
        <v>0</v>
      </c>
      <c r="J19" s="125">
        <v>0</v>
      </c>
      <c r="K19" s="137">
        <v>0</v>
      </c>
      <c r="L19" s="125">
        <v>0</v>
      </c>
      <c r="M19" s="137">
        <v>0</v>
      </c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>
        <v>0</v>
      </c>
      <c r="G20" s="116">
        <v>0</v>
      </c>
      <c r="H20" s="140">
        <v>0</v>
      </c>
      <c r="I20" s="116">
        <v>0</v>
      </c>
      <c r="J20" s="140">
        <v>0</v>
      </c>
      <c r="K20" s="116">
        <v>0</v>
      </c>
      <c r="L20" s="140">
        <v>0</v>
      </c>
      <c r="M20" s="116">
        <v>0</v>
      </c>
      <c r="N20" s="1346"/>
      <c r="O20" s="1346"/>
      <c r="P20" s="1346"/>
      <c r="Q20" s="1425"/>
    </row>
    <row r="21" spans="1:83" x14ac:dyDescent="0.2">
      <c r="A21" s="5384" t="s">
        <v>1902</v>
      </c>
      <c r="B21" s="5385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>
        <v>0</v>
      </c>
      <c r="G22" s="830">
        <v>0</v>
      </c>
      <c r="H22" s="832">
        <v>0</v>
      </c>
      <c r="I22" s="830">
        <v>0</v>
      </c>
      <c r="J22" s="832">
        <v>0</v>
      </c>
      <c r="K22" s="830">
        <v>0</v>
      </c>
      <c r="L22" s="832">
        <v>0</v>
      </c>
      <c r="M22" s="830">
        <v>0</v>
      </c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>
        <v>0</v>
      </c>
      <c r="G23" s="142">
        <v>0</v>
      </c>
      <c r="H23" s="140">
        <v>0</v>
      </c>
      <c r="I23" s="142">
        <v>0</v>
      </c>
      <c r="J23" s="140">
        <v>0</v>
      </c>
      <c r="K23" s="142">
        <v>0</v>
      </c>
      <c r="L23" s="140">
        <v>0</v>
      </c>
      <c r="M23" s="142">
        <v>0</v>
      </c>
      <c r="N23" s="1346"/>
      <c r="O23" s="1346"/>
      <c r="P23" s="1346"/>
      <c r="Q23" s="1425"/>
    </row>
    <row r="24" spans="1:83" x14ac:dyDescent="0.2">
      <c r="A24" s="5386" t="s">
        <v>1899</v>
      </c>
      <c r="B24" s="5387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388" t="s">
        <v>1898</v>
      </c>
      <c r="B25" s="5388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>
        <v>0</v>
      </c>
      <c r="G25" s="1537">
        <v>0</v>
      </c>
      <c r="H25" s="1538">
        <v>0</v>
      </c>
      <c r="I25" s="1537">
        <v>0</v>
      </c>
      <c r="J25" s="1341">
        <v>0</v>
      </c>
      <c r="K25" s="1537">
        <v>0</v>
      </c>
      <c r="L25" s="1341">
        <v>0</v>
      </c>
      <c r="M25" s="1537">
        <v>0</v>
      </c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389" t="s">
        <v>1897</v>
      </c>
      <c r="B26" s="5389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>
        <v>0</v>
      </c>
      <c r="G26" s="142">
        <v>0</v>
      </c>
      <c r="H26" s="140">
        <v>0</v>
      </c>
      <c r="I26" s="116">
        <v>0</v>
      </c>
      <c r="J26" s="140">
        <v>0</v>
      </c>
      <c r="K26" s="116">
        <v>0</v>
      </c>
      <c r="L26" s="140">
        <v>0</v>
      </c>
      <c r="M26" s="116">
        <v>0</v>
      </c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49" t="s">
        <v>1895</v>
      </c>
      <c r="B28" s="4264"/>
      <c r="C28" s="4449" t="s">
        <v>27</v>
      </c>
      <c r="D28" s="4164" t="s">
        <v>1894</v>
      </c>
      <c r="E28" s="4165"/>
      <c r="F28" s="4165"/>
      <c r="G28" s="4165"/>
      <c r="H28" s="4165"/>
      <c r="I28" s="4165"/>
      <c r="J28" s="4165"/>
      <c r="K28" s="4165"/>
      <c r="L28" s="4166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69"/>
      <c r="B29" s="4265"/>
      <c r="C29" s="4270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4" t="s">
        <v>1887</v>
      </c>
      <c r="B30" s="706" t="s">
        <v>221</v>
      </c>
      <c r="C30" s="918">
        <f t="shared" ref="C30:C53" si="2">SUM(D30:L30)</f>
        <v>0</v>
      </c>
      <c r="D30" s="3408">
        <v>0</v>
      </c>
      <c r="E30" s="3409">
        <v>0</v>
      </c>
      <c r="F30" s="3409">
        <v>0</v>
      </c>
      <c r="G30" s="3409">
        <v>0</v>
      </c>
      <c r="H30" s="3409">
        <v>0</v>
      </c>
      <c r="I30" s="3409">
        <v>0</v>
      </c>
      <c r="J30" s="3409">
        <v>0</v>
      </c>
      <c r="K30" s="3409">
        <v>0</v>
      </c>
      <c r="L30" s="3410">
        <v>0</v>
      </c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63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>
        <v>0</v>
      </c>
      <c r="N31" s="3416">
        <v>0</v>
      </c>
      <c r="O31" s="3416">
        <v>0</v>
      </c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63"/>
      <c r="B32" s="99" t="s">
        <v>1886</v>
      </c>
      <c r="C32" s="1165">
        <f t="shared" si="2"/>
        <v>0</v>
      </c>
      <c r="D32" s="3421">
        <v>0</v>
      </c>
      <c r="E32" s="3422">
        <v>0</v>
      </c>
      <c r="F32" s="3422">
        <v>0</v>
      </c>
      <c r="G32" s="3422">
        <v>0</v>
      </c>
      <c r="H32" s="3422">
        <v>0</v>
      </c>
      <c r="I32" s="3422">
        <v>0</v>
      </c>
      <c r="J32" s="3422">
        <v>0</v>
      </c>
      <c r="K32" s="3422">
        <v>0</v>
      </c>
      <c r="L32" s="3423">
        <v>0</v>
      </c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63"/>
      <c r="B33" s="124" t="s">
        <v>1885</v>
      </c>
      <c r="C33" s="1493">
        <f t="shared" si="2"/>
        <v>0</v>
      </c>
      <c r="D33" s="3425">
        <v>0</v>
      </c>
      <c r="E33" s="3426">
        <v>0</v>
      </c>
      <c r="F33" s="3426">
        <v>0</v>
      </c>
      <c r="G33" s="3426">
        <v>0</v>
      </c>
      <c r="H33" s="3426">
        <v>0</v>
      </c>
      <c r="I33" s="3426">
        <v>0</v>
      </c>
      <c r="J33" s="3426">
        <v>0</v>
      </c>
      <c r="K33" s="3426">
        <v>0</v>
      </c>
      <c r="L33" s="3427">
        <v>0</v>
      </c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63"/>
      <c r="B34" s="124" t="s">
        <v>1884</v>
      </c>
      <c r="C34" s="1493">
        <f t="shared" si="2"/>
        <v>0</v>
      </c>
      <c r="D34" s="3429">
        <v>0</v>
      </c>
      <c r="E34" s="3430">
        <v>0</v>
      </c>
      <c r="F34" s="3430">
        <v>0</v>
      </c>
      <c r="G34" s="3430">
        <v>0</v>
      </c>
      <c r="H34" s="3430">
        <v>0</v>
      </c>
      <c r="I34" s="3430">
        <v>0</v>
      </c>
      <c r="J34" s="3430">
        <v>0</v>
      </c>
      <c r="K34" s="3430">
        <v>0</v>
      </c>
      <c r="L34" s="3431">
        <v>0</v>
      </c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63"/>
      <c r="B35" s="124" t="s">
        <v>1883</v>
      </c>
      <c r="C35" s="1493">
        <f t="shared" si="2"/>
        <v>0</v>
      </c>
      <c r="D35" s="3433">
        <v>0</v>
      </c>
      <c r="E35" s="3434">
        <v>0</v>
      </c>
      <c r="F35" s="3434">
        <v>0</v>
      </c>
      <c r="G35" s="3434">
        <v>0</v>
      </c>
      <c r="H35" s="3434">
        <v>0</v>
      </c>
      <c r="I35" s="3434">
        <v>0</v>
      </c>
      <c r="J35" s="3434">
        <v>0</v>
      </c>
      <c r="K35" s="3434">
        <v>0</v>
      </c>
      <c r="L35" s="3435">
        <v>0</v>
      </c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63"/>
      <c r="B36" s="124" t="s">
        <v>1882</v>
      </c>
      <c r="C36" s="1493">
        <f t="shared" si="2"/>
        <v>0</v>
      </c>
      <c r="D36" s="3425">
        <v>0</v>
      </c>
      <c r="E36" s="3426">
        <v>0</v>
      </c>
      <c r="F36" s="3426">
        <v>0</v>
      </c>
      <c r="G36" s="3426">
        <v>0</v>
      </c>
      <c r="H36" s="3426">
        <v>0</v>
      </c>
      <c r="I36" s="3426">
        <v>0</v>
      </c>
      <c r="J36" s="3426">
        <v>0</v>
      </c>
      <c r="K36" s="3426">
        <v>0</v>
      </c>
      <c r="L36" s="3427">
        <v>0</v>
      </c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5005"/>
      <c r="B37" s="124" t="s">
        <v>1881</v>
      </c>
      <c r="C37" s="1493">
        <f t="shared" si="2"/>
        <v>0</v>
      </c>
      <c r="D37" s="3437">
        <v>0</v>
      </c>
      <c r="E37" s="3438">
        <v>0</v>
      </c>
      <c r="F37" s="3438">
        <v>0</v>
      </c>
      <c r="G37" s="3438">
        <v>0</v>
      </c>
      <c r="H37" s="3438">
        <v>0</v>
      </c>
      <c r="I37" s="3438">
        <v>0</v>
      </c>
      <c r="J37" s="3438">
        <v>0</v>
      </c>
      <c r="K37" s="3438">
        <v>0</v>
      </c>
      <c r="L37" s="3439">
        <v>0</v>
      </c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50" t="s">
        <v>1880</v>
      </c>
      <c r="B38" s="3441" t="s">
        <v>221</v>
      </c>
      <c r="C38" s="1316">
        <f t="shared" si="2"/>
        <v>0</v>
      </c>
      <c r="D38" s="3421">
        <v>0</v>
      </c>
      <c r="E38" s="3442">
        <v>0</v>
      </c>
      <c r="F38" s="3442">
        <v>0</v>
      </c>
      <c r="G38" s="3442">
        <v>0</v>
      </c>
      <c r="H38" s="3442">
        <v>0</v>
      </c>
      <c r="I38" s="3442">
        <v>0</v>
      </c>
      <c r="J38" s="3442">
        <v>0</v>
      </c>
      <c r="K38" s="3442">
        <v>0</v>
      </c>
      <c r="L38" s="3443">
        <v>0</v>
      </c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59"/>
      <c r="B39" s="99" t="s">
        <v>1865</v>
      </c>
      <c r="C39" s="1165">
        <f t="shared" si="2"/>
        <v>0</v>
      </c>
      <c r="D39" s="3425">
        <v>0</v>
      </c>
      <c r="E39" s="3426">
        <v>0</v>
      </c>
      <c r="F39" s="3426">
        <v>0</v>
      </c>
      <c r="G39" s="3426">
        <v>0</v>
      </c>
      <c r="H39" s="3426">
        <v>0</v>
      </c>
      <c r="I39" s="3426">
        <v>0</v>
      </c>
      <c r="J39" s="3426">
        <v>0</v>
      </c>
      <c r="K39" s="3426">
        <v>0</v>
      </c>
      <c r="L39" s="3427">
        <v>0</v>
      </c>
      <c r="M39" s="3416">
        <v>0</v>
      </c>
      <c r="N39" s="3416">
        <v>0</v>
      </c>
      <c r="O39" s="3416">
        <v>0</v>
      </c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91"/>
      <c r="B40" s="3445" t="s">
        <v>1876</v>
      </c>
      <c r="C40" s="1314">
        <f t="shared" si="2"/>
        <v>0</v>
      </c>
      <c r="D40" s="3446">
        <v>0</v>
      </c>
      <c r="E40" s="3447">
        <v>0</v>
      </c>
      <c r="F40" s="3447">
        <v>0</v>
      </c>
      <c r="G40" s="3447">
        <v>0</v>
      </c>
      <c r="H40" s="3447">
        <v>0</v>
      </c>
      <c r="I40" s="3447">
        <v>0</v>
      </c>
      <c r="J40" s="3447">
        <v>0</v>
      </c>
      <c r="K40" s="3447">
        <v>0</v>
      </c>
      <c r="L40" s="3448">
        <v>0</v>
      </c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50" t="s">
        <v>1879</v>
      </c>
      <c r="B41" s="3441" t="s">
        <v>221</v>
      </c>
      <c r="C41" s="1165">
        <f t="shared" si="2"/>
        <v>0</v>
      </c>
      <c r="D41" s="3450">
        <v>0</v>
      </c>
      <c r="E41" s="3442">
        <v>0</v>
      </c>
      <c r="F41" s="3442">
        <v>0</v>
      </c>
      <c r="G41" s="3442">
        <v>0</v>
      </c>
      <c r="H41" s="3442">
        <v>0</v>
      </c>
      <c r="I41" s="3442">
        <v>0</v>
      </c>
      <c r="J41" s="3442">
        <v>0</v>
      </c>
      <c r="K41" s="3442">
        <v>0</v>
      </c>
      <c r="L41" s="3443">
        <v>0</v>
      </c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59"/>
      <c r="B42" s="105" t="s">
        <v>1865</v>
      </c>
      <c r="C42" s="1493">
        <f t="shared" si="2"/>
        <v>0</v>
      </c>
      <c r="D42" s="3425">
        <v>0</v>
      </c>
      <c r="E42" s="3426">
        <v>0</v>
      </c>
      <c r="F42" s="3426">
        <v>0</v>
      </c>
      <c r="G42" s="3426">
        <v>0</v>
      </c>
      <c r="H42" s="3426">
        <v>0</v>
      </c>
      <c r="I42" s="3426">
        <v>0</v>
      </c>
      <c r="J42" s="3426">
        <v>0</v>
      </c>
      <c r="K42" s="3426">
        <v>0</v>
      </c>
      <c r="L42" s="3427">
        <v>0</v>
      </c>
      <c r="M42" s="3416">
        <v>0</v>
      </c>
      <c r="N42" s="3416">
        <v>0</v>
      </c>
      <c r="O42" s="3416">
        <v>0</v>
      </c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91"/>
      <c r="B43" s="93" t="s">
        <v>1878</v>
      </c>
      <c r="C43" s="1479">
        <f t="shared" si="2"/>
        <v>0</v>
      </c>
      <c r="D43" s="3446">
        <v>0</v>
      </c>
      <c r="E43" s="3447">
        <v>0</v>
      </c>
      <c r="F43" s="3447">
        <v>0</v>
      </c>
      <c r="G43" s="3447">
        <v>0</v>
      </c>
      <c r="H43" s="3447">
        <v>0</v>
      </c>
      <c r="I43" s="3447">
        <v>0</v>
      </c>
      <c r="J43" s="3447">
        <v>0</v>
      </c>
      <c r="K43" s="3447">
        <v>0</v>
      </c>
      <c r="L43" s="3448">
        <v>0</v>
      </c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50" t="s">
        <v>1877</v>
      </c>
      <c r="B44" s="3441" t="s">
        <v>221</v>
      </c>
      <c r="C44" s="1536">
        <f t="shared" si="2"/>
        <v>0</v>
      </c>
      <c r="D44" s="3451">
        <v>0</v>
      </c>
      <c r="E44" s="3452">
        <v>0</v>
      </c>
      <c r="F44" s="3452">
        <v>0</v>
      </c>
      <c r="G44" s="3452">
        <v>0</v>
      </c>
      <c r="H44" s="3452">
        <v>0</v>
      </c>
      <c r="I44" s="3452">
        <v>0</v>
      </c>
      <c r="J44" s="3452">
        <v>0</v>
      </c>
      <c r="K44" s="3452">
        <v>0</v>
      </c>
      <c r="L44" s="3453">
        <v>0</v>
      </c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59"/>
      <c r="B45" s="99" t="s">
        <v>1865</v>
      </c>
      <c r="C45" s="1165">
        <f t="shared" si="2"/>
        <v>0</v>
      </c>
      <c r="D45" s="3433">
        <v>0</v>
      </c>
      <c r="E45" s="3434">
        <v>0</v>
      </c>
      <c r="F45" s="3434">
        <v>0</v>
      </c>
      <c r="G45" s="3434">
        <v>0</v>
      </c>
      <c r="H45" s="3434">
        <v>0</v>
      </c>
      <c r="I45" s="3434">
        <v>0</v>
      </c>
      <c r="J45" s="3434">
        <v>0</v>
      </c>
      <c r="K45" s="3434">
        <v>0</v>
      </c>
      <c r="L45" s="3435">
        <v>0</v>
      </c>
      <c r="M45" s="3455">
        <v>0</v>
      </c>
      <c r="N45" s="3455">
        <v>0</v>
      </c>
      <c r="O45" s="3455">
        <v>0</v>
      </c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59"/>
      <c r="B46" s="105" t="s">
        <v>1532</v>
      </c>
      <c r="C46" s="1493">
        <f t="shared" si="2"/>
        <v>0</v>
      </c>
      <c r="D46" s="3425">
        <v>0</v>
      </c>
      <c r="E46" s="3426">
        <v>0</v>
      </c>
      <c r="F46" s="3426">
        <v>0</v>
      </c>
      <c r="G46" s="3426">
        <v>0</v>
      </c>
      <c r="H46" s="3426">
        <v>0</v>
      </c>
      <c r="I46" s="3426">
        <v>0</v>
      </c>
      <c r="J46" s="3426">
        <v>0</v>
      </c>
      <c r="K46" s="3426">
        <v>0</v>
      </c>
      <c r="L46" s="3427">
        <v>0</v>
      </c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59"/>
      <c r="B47" s="3063" t="s">
        <v>1876</v>
      </c>
      <c r="C47" s="1493">
        <f t="shared" si="2"/>
        <v>0</v>
      </c>
      <c r="D47" s="3425">
        <v>0</v>
      </c>
      <c r="E47" s="3426">
        <v>0</v>
      </c>
      <c r="F47" s="3426">
        <v>0</v>
      </c>
      <c r="G47" s="3426">
        <v>0</v>
      </c>
      <c r="H47" s="3426">
        <v>0</v>
      </c>
      <c r="I47" s="3426">
        <v>0</v>
      </c>
      <c r="J47" s="3426">
        <v>0</v>
      </c>
      <c r="K47" s="3426">
        <v>0</v>
      </c>
      <c r="L47" s="3427">
        <v>0</v>
      </c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59"/>
      <c r="B48" s="180" t="s">
        <v>1875</v>
      </c>
      <c r="C48" s="1165">
        <f t="shared" si="2"/>
        <v>0</v>
      </c>
      <c r="D48" s="3421">
        <v>0</v>
      </c>
      <c r="E48" s="3422">
        <v>0</v>
      </c>
      <c r="F48" s="3422">
        <v>0</v>
      </c>
      <c r="G48" s="3422">
        <v>0</v>
      </c>
      <c r="H48" s="3422">
        <v>0</v>
      </c>
      <c r="I48" s="3422">
        <v>0</v>
      </c>
      <c r="J48" s="3422">
        <v>0</v>
      </c>
      <c r="K48" s="3422">
        <v>0</v>
      </c>
      <c r="L48" s="3423">
        <v>0</v>
      </c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91"/>
      <c r="B49" s="93" t="s">
        <v>1874</v>
      </c>
      <c r="C49" s="1314">
        <f t="shared" si="2"/>
        <v>0</v>
      </c>
      <c r="D49" s="3446">
        <v>0</v>
      </c>
      <c r="E49" s="3447">
        <v>0</v>
      </c>
      <c r="F49" s="3447">
        <v>0</v>
      </c>
      <c r="G49" s="3447">
        <v>0</v>
      </c>
      <c r="H49" s="3447">
        <v>0</v>
      </c>
      <c r="I49" s="3447">
        <v>0</v>
      </c>
      <c r="J49" s="3447">
        <v>0</v>
      </c>
      <c r="K49" s="3447">
        <v>0</v>
      </c>
      <c r="L49" s="3448">
        <v>0</v>
      </c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50" t="s">
        <v>1873</v>
      </c>
      <c r="B50" s="1027" t="s">
        <v>221</v>
      </c>
      <c r="C50" s="1535">
        <f t="shared" si="2"/>
        <v>0</v>
      </c>
      <c r="D50" s="3456">
        <v>0</v>
      </c>
      <c r="E50" s="3457">
        <v>0</v>
      </c>
      <c r="F50" s="3457">
        <v>0</v>
      </c>
      <c r="G50" s="3457">
        <v>0</v>
      </c>
      <c r="H50" s="3457">
        <v>0</v>
      </c>
      <c r="I50" s="3457">
        <v>0</v>
      </c>
      <c r="J50" s="3457">
        <v>0</v>
      </c>
      <c r="K50" s="3457">
        <v>0</v>
      </c>
      <c r="L50" s="3443">
        <v>0</v>
      </c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59"/>
      <c r="B51" s="105" t="s">
        <v>1869</v>
      </c>
      <c r="C51" s="1493">
        <f t="shared" si="2"/>
        <v>0</v>
      </c>
      <c r="D51" s="3425">
        <v>0</v>
      </c>
      <c r="E51" s="3426">
        <v>0</v>
      </c>
      <c r="F51" s="3426">
        <v>0</v>
      </c>
      <c r="G51" s="3426">
        <v>0</v>
      </c>
      <c r="H51" s="3426">
        <v>0</v>
      </c>
      <c r="I51" s="3426">
        <v>0</v>
      </c>
      <c r="J51" s="3426">
        <v>0</v>
      </c>
      <c r="K51" s="3426">
        <v>0</v>
      </c>
      <c r="L51" s="3427">
        <v>0</v>
      </c>
      <c r="M51" s="3416">
        <v>0</v>
      </c>
      <c r="N51" s="3416">
        <v>0</v>
      </c>
      <c r="O51" s="3416">
        <v>0</v>
      </c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59"/>
      <c r="B52" s="464" t="s">
        <v>1872</v>
      </c>
      <c r="C52" s="1493">
        <f t="shared" si="2"/>
        <v>0</v>
      </c>
      <c r="D52" s="3421">
        <v>0</v>
      </c>
      <c r="E52" s="3422">
        <v>0</v>
      </c>
      <c r="F52" s="3422">
        <v>0</v>
      </c>
      <c r="G52" s="3422">
        <v>0</v>
      </c>
      <c r="H52" s="3422">
        <v>0</v>
      </c>
      <c r="I52" s="3422">
        <v>0</v>
      </c>
      <c r="J52" s="3422">
        <v>0</v>
      </c>
      <c r="K52" s="3422">
        <v>0</v>
      </c>
      <c r="L52" s="3423">
        <v>0</v>
      </c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91"/>
      <c r="B53" s="332" t="s">
        <v>1871</v>
      </c>
      <c r="C53" s="1479">
        <f t="shared" si="2"/>
        <v>0</v>
      </c>
      <c r="D53" s="3459">
        <v>0</v>
      </c>
      <c r="E53" s="3438">
        <v>0</v>
      </c>
      <c r="F53" s="3438">
        <v>0</v>
      </c>
      <c r="G53" s="3438">
        <v>0</v>
      </c>
      <c r="H53" s="3438">
        <v>0</v>
      </c>
      <c r="I53" s="3438">
        <v>0</v>
      </c>
      <c r="J53" s="3438">
        <v>0</v>
      </c>
      <c r="K53" s="3438">
        <v>0</v>
      </c>
      <c r="L53" s="3439">
        <v>0</v>
      </c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50" t="s">
        <v>1870</v>
      </c>
      <c r="B54" s="1027" t="s">
        <v>221</v>
      </c>
      <c r="C54" s="3425">
        <v>0</v>
      </c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59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>
        <v>0</v>
      </c>
      <c r="N55" s="3463">
        <v>0</v>
      </c>
      <c r="O55" s="3463">
        <v>0</v>
      </c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59"/>
      <c r="B56" s="464" t="s">
        <v>1868</v>
      </c>
      <c r="C56" s="166">
        <f>SUM(D56:L56)</f>
        <v>0</v>
      </c>
      <c r="D56" s="3425">
        <v>0</v>
      </c>
      <c r="E56" s="3426">
        <v>0</v>
      </c>
      <c r="F56" s="3426">
        <v>0</v>
      </c>
      <c r="G56" s="3426">
        <v>0</v>
      </c>
      <c r="H56" s="3426">
        <v>0</v>
      </c>
      <c r="I56" s="3426">
        <v>0</v>
      </c>
      <c r="J56" s="3426">
        <v>0</v>
      </c>
      <c r="K56" s="3426">
        <v>0</v>
      </c>
      <c r="L56" s="3427">
        <v>0</v>
      </c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91"/>
      <c r="B57" s="206" t="s">
        <v>1867</v>
      </c>
      <c r="C57" s="163">
        <f>SUM(D57:L57)</f>
        <v>0</v>
      </c>
      <c r="D57" s="3446">
        <v>0</v>
      </c>
      <c r="E57" s="3447">
        <v>0</v>
      </c>
      <c r="F57" s="3447">
        <v>0</v>
      </c>
      <c r="G57" s="3447">
        <v>0</v>
      </c>
      <c r="H57" s="3447">
        <v>0</v>
      </c>
      <c r="I57" s="3447">
        <v>0</v>
      </c>
      <c r="J57" s="3447">
        <v>0</v>
      </c>
      <c r="K57" s="3447">
        <v>0</v>
      </c>
      <c r="L57" s="3448">
        <v>0</v>
      </c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50" t="s">
        <v>1866</v>
      </c>
      <c r="B58" s="1027" t="s">
        <v>221</v>
      </c>
      <c r="C58" s="3425">
        <v>27</v>
      </c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91"/>
      <c r="B59" s="93" t="s">
        <v>1865</v>
      </c>
      <c r="C59" s="3446">
        <v>27</v>
      </c>
      <c r="D59" s="3464"/>
      <c r="E59" s="3465"/>
      <c r="F59" s="3465"/>
      <c r="G59" s="3465"/>
      <c r="H59" s="3465"/>
      <c r="I59" s="3465"/>
      <c r="J59" s="3465"/>
      <c r="K59" s="3465"/>
      <c r="L59" s="3466"/>
      <c r="M59" s="3467">
        <v>0</v>
      </c>
      <c r="N59" s="3467">
        <v>0</v>
      </c>
      <c r="O59" s="3467">
        <v>27</v>
      </c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90" t="s">
        <v>1575</v>
      </c>
      <c r="B61" s="4203" t="s">
        <v>1863</v>
      </c>
      <c r="C61" s="4203"/>
      <c r="D61" s="4150" t="s">
        <v>27</v>
      </c>
    </row>
    <row r="62" spans="1:83" ht="15.75" customHeight="1" x14ac:dyDescent="0.2">
      <c r="A62" s="4490"/>
      <c r="B62" s="4203"/>
      <c r="C62" s="4203"/>
      <c r="D62" s="4291"/>
    </row>
    <row r="63" spans="1:83" ht="24" customHeight="1" x14ac:dyDescent="0.2">
      <c r="A63" s="4154" t="s">
        <v>43</v>
      </c>
      <c r="B63" s="5394" t="s">
        <v>1862</v>
      </c>
      <c r="C63" s="5395"/>
      <c r="D63" s="1534">
        <v>0</v>
      </c>
    </row>
    <row r="64" spans="1:83" ht="16.350000000000001" customHeight="1" x14ac:dyDescent="0.2">
      <c r="A64" s="4163"/>
      <c r="B64" s="4228" t="s">
        <v>1861</v>
      </c>
      <c r="C64" s="4229"/>
      <c r="D64" s="1532">
        <v>1</v>
      </c>
      <c r="BZ64" s="194"/>
    </row>
    <row r="65" spans="1:78" ht="16.350000000000001" customHeight="1" x14ac:dyDescent="0.2">
      <c r="A65" s="4163"/>
      <c r="B65" s="4312" t="s">
        <v>1860</v>
      </c>
      <c r="C65" s="4311"/>
      <c r="D65" s="1532">
        <v>0</v>
      </c>
      <c r="BZ65" s="194"/>
    </row>
    <row r="66" spans="1:78" ht="24" customHeight="1" x14ac:dyDescent="0.2">
      <c r="A66" s="4163"/>
      <c r="B66" s="4228" t="s">
        <v>1859</v>
      </c>
      <c r="C66" s="4229"/>
      <c r="D66" s="1532">
        <v>0</v>
      </c>
      <c r="BZ66" s="194"/>
    </row>
    <row r="67" spans="1:78" ht="16.350000000000001" customHeight="1" x14ac:dyDescent="0.2">
      <c r="A67" s="4163"/>
      <c r="B67" s="4228" t="s">
        <v>1858</v>
      </c>
      <c r="C67" s="4229"/>
      <c r="D67" s="1532">
        <v>14</v>
      </c>
      <c r="BZ67" s="194"/>
    </row>
    <row r="68" spans="1:78" ht="16.350000000000001" customHeight="1" x14ac:dyDescent="0.2">
      <c r="A68" s="4163"/>
      <c r="B68" s="4228" t="s">
        <v>1857</v>
      </c>
      <c r="C68" s="4229"/>
      <c r="D68" s="1532">
        <v>14</v>
      </c>
      <c r="BZ68" s="194"/>
    </row>
    <row r="69" spans="1:78" ht="24" customHeight="1" x14ac:dyDescent="0.2">
      <c r="A69" s="4163"/>
      <c r="B69" s="4228" t="s">
        <v>1856</v>
      </c>
      <c r="C69" s="4229"/>
      <c r="D69" s="1532">
        <v>0</v>
      </c>
      <c r="BZ69" s="194"/>
    </row>
    <row r="70" spans="1:78" ht="16.350000000000001" customHeight="1" x14ac:dyDescent="0.2">
      <c r="A70" s="4163"/>
      <c r="B70" s="4228" t="s">
        <v>1855</v>
      </c>
      <c r="C70" s="4229"/>
      <c r="D70" s="1532">
        <v>0</v>
      </c>
      <c r="BZ70" s="194"/>
    </row>
    <row r="71" spans="1:78" ht="16.350000000000001" customHeight="1" x14ac:dyDescent="0.2">
      <c r="A71" s="4163"/>
      <c r="B71" s="4228" t="s">
        <v>1854</v>
      </c>
      <c r="C71" s="4229"/>
      <c r="D71" s="1532">
        <v>6</v>
      </c>
      <c r="BZ71" s="194"/>
    </row>
    <row r="72" spans="1:78" ht="16.350000000000001" customHeight="1" x14ac:dyDescent="0.2">
      <c r="A72" s="4163"/>
      <c r="B72" s="4228" t="s">
        <v>1853</v>
      </c>
      <c r="C72" s="4229"/>
      <c r="D72" s="1532">
        <v>0</v>
      </c>
      <c r="BZ72" s="194"/>
    </row>
    <row r="73" spans="1:78" ht="16.350000000000001" customHeight="1" x14ac:dyDescent="0.2">
      <c r="A73" s="4163"/>
      <c r="B73" s="4228" t="s">
        <v>1852</v>
      </c>
      <c r="C73" s="4229"/>
      <c r="D73" s="1531">
        <v>0</v>
      </c>
      <c r="BZ73" s="194"/>
    </row>
    <row r="74" spans="1:78" ht="16.350000000000001" customHeight="1" x14ac:dyDescent="0.2">
      <c r="A74" s="4163"/>
      <c r="B74" s="4228" t="s">
        <v>1851</v>
      </c>
      <c r="C74" s="4229"/>
      <c r="D74" s="1531">
        <v>79</v>
      </c>
      <c r="BZ74" s="194"/>
    </row>
    <row r="75" spans="1:78" ht="16.350000000000001" customHeight="1" x14ac:dyDescent="0.2">
      <c r="A75" s="4163"/>
      <c r="B75" s="4228" t="s">
        <v>1850</v>
      </c>
      <c r="C75" s="4229"/>
      <c r="D75" s="1531">
        <v>0</v>
      </c>
      <c r="BZ75" s="194"/>
    </row>
    <row r="76" spans="1:78" ht="16.350000000000001" customHeight="1" x14ac:dyDescent="0.2">
      <c r="A76" s="4163"/>
      <c r="B76" s="4228" t="s">
        <v>1849</v>
      </c>
      <c r="C76" s="4229"/>
      <c r="D76" s="1531">
        <v>0</v>
      </c>
      <c r="BZ76" s="194"/>
    </row>
    <row r="77" spans="1:78" ht="16.350000000000001" customHeight="1" x14ac:dyDescent="0.2">
      <c r="A77" s="4163"/>
      <c r="B77" s="4228" t="s">
        <v>1848</v>
      </c>
      <c r="C77" s="4229"/>
      <c r="D77" s="1531">
        <v>7</v>
      </c>
      <c r="BZ77" s="194"/>
    </row>
    <row r="78" spans="1:78" ht="16.350000000000001" customHeight="1" x14ac:dyDescent="0.2">
      <c r="A78" s="4163"/>
      <c r="B78" s="4228" t="s">
        <v>1847</v>
      </c>
      <c r="C78" s="4229"/>
      <c r="D78" s="1531">
        <v>2</v>
      </c>
      <c r="BZ78" s="194"/>
    </row>
    <row r="79" spans="1:78" ht="15" customHeight="1" x14ac:dyDescent="0.2">
      <c r="A79" s="4163"/>
      <c r="B79" s="4228" t="s">
        <v>1846</v>
      </c>
      <c r="C79" s="4229"/>
      <c r="D79" s="1531">
        <v>0</v>
      </c>
      <c r="BZ79" s="194"/>
    </row>
    <row r="80" spans="1:78" ht="22.5" customHeight="1" x14ac:dyDescent="0.2">
      <c r="A80" s="4163"/>
      <c r="B80" s="4228" t="s">
        <v>1845</v>
      </c>
      <c r="C80" s="4229"/>
      <c r="D80" s="1531">
        <v>0</v>
      </c>
      <c r="BZ80" s="194"/>
    </row>
    <row r="81" spans="1:104" ht="16.350000000000001" customHeight="1" x14ac:dyDescent="0.2">
      <c r="A81" s="4163"/>
      <c r="B81" s="4228" t="s">
        <v>1844</v>
      </c>
      <c r="C81" s="4229"/>
      <c r="D81" s="1531">
        <v>0</v>
      </c>
      <c r="BZ81" s="194"/>
    </row>
    <row r="82" spans="1:104" ht="16.350000000000001" customHeight="1" x14ac:dyDescent="0.2">
      <c r="A82" s="4163"/>
      <c r="B82" s="4228" t="s">
        <v>1843</v>
      </c>
      <c r="C82" s="4229"/>
      <c r="D82" s="1531">
        <v>0</v>
      </c>
      <c r="BZ82" s="194"/>
    </row>
    <row r="83" spans="1:104" ht="16.350000000000001" customHeight="1" x14ac:dyDescent="0.2">
      <c r="A83" s="5005"/>
      <c r="B83" s="4563" t="s">
        <v>1842</v>
      </c>
      <c r="C83" s="4564"/>
      <c r="D83" s="1530">
        <v>0</v>
      </c>
      <c r="BZ83" s="194"/>
    </row>
    <row r="84" spans="1:104" x14ac:dyDescent="0.2">
      <c r="A84" s="4154" t="s">
        <v>1841</v>
      </c>
      <c r="B84" s="5394" t="s">
        <v>1840</v>
      </c>
      <c r="C84" s="5395"/>
      <c r="D84" s="1533">
        <v>0</v>
      </c>
      <c r="BZ84" s="194"/>
    </row>
    <row r="85" spans="1:104" x14ac:dyDescent="0.2">
      <c r="A85" s="4163"/>
      <c r="B85" s="4228" t="s">
        <v>1839</v>
      </c>
      <c r="C85" s="4229"/>
      <c r="D85" s="1532">
        <v>0</v>
      </c>
      <c r="BZ85" s="194"/>
    </row>
    <row r="86" spans="1:104" x14ac:dyDescent="0.2">
      <c r="A86" s="4163"/>
      <c r="B86" s="4228" t="s">
        <v>1838</v>
      </c>
      <c r="C86" s="4229"/>
      <c r="D86" s="1531">
        <v>0</v>
      </c>
      <c r="BZ86" s="194"/>
    </row>
    <row r="87" spans="1:104" x14ac:dyDescent="0.2">
      <c r="A87" s="4163"/>
      <c r="B87" s="4228" t="s">
        <v>1837</v>
      </c>
      <c r="C87" s="4229"/>
      <c r="D87" s="1531">
        <v>0</v>
      </c>
      <c r="BZ87" s="194"/>
    </row>
    <row r="88" spans="1:104" x14ac:dyDescent="0.2">
      <c r="A88" s="5398"/>
      <c r="B88" s="4563" t="s">
        <v>1836</v>
      </c>
      <c r="C88" s="4564"/>
      <c r="D88" s="1530">
        <v>0</v>
      </c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49" t="s">
        <v>36</v>
      </c>
      <c r="B90" s="4264"/>
      <c r="C90" s="4154" t="s">
        <v>47</v>
      </c>
      <c r="D90" s="4449" t="s">
        <v>1834</v>
      </c>
      <c r="E90" s="4264"/>
      <c r="F90" s="4449" t="s">
        <v>1833</v>
      </c>
      <c r="G90" s="4264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69"/>
      <c r="B91" s="4265"/>
      <c r="C91" s="4163"/>
      <c r="D91" s="5399"/>
      <c r="E91" s="4332"/>
      <c r="F91" s="5399"/>
      <c r="G91" s="4332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69"/>
      <c r="B92" s="4265"/>
      <c r="C92" s="5398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400" t="s">
        <v>1832</v>
      </c>
      <c r="B93" s="5401"/>
      <c r="C93" s="1316">
        <f>+D93+E93+F93+G93</f>
        <v>61</v>
      </c>
      <c r="D93" s="1529">
        <v>1</v>
      </c>
      <c r="E93" s="1529">
        <v>8</v>
      </c>
      <c r="F93" s="1529">
        <v>9</v>
      </c>
      <c r="G93" s="1529">
        <v>43</v>
      </c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96" t="s">
        <v>1831</v>
      </c>
      <c r="B94" s="5397"/>
      <c r="C94" s="1314">
        <f>+D94+E94+F94+G94</f>
        <v>0</v>
      </c>
      <c r="D94" s="1528">
        <v>0</v>
      </c>
      <c r="E94" s="1528">
        <v>0</v>
      </c>
      <c r="F94" s="1528">
        <v>0</v>
      </c>
      <c r="G94" s="1528">
        <v>0</v>
      </c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274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algorithmName="SHA-512" hashValue="P0pJ4KDgnkeGQyToOGL1nsfkbR7P1m/KRuc7m2GG7Onu3xvN0bO0KAZDHwJNo1vcn6WqIhXEJcgMSEdzH69biQ==" saltValue="gOy44L4R03szdkEjyo1SiA==" spinCount="100000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showZeros="0" topLeftCell="A116" zoomScale="80" zoomScaleNormal="80" workbookViewId="0">
      <selection activeCell="AB99" sqref="AB99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04" t="s">
        <v>2398</v>
      </c>
      <c r="B14" s="5426" t="s">
        <v>2370</v>
      </c>
      <c r="C14" s="4542"/>
      <c r="D14" s="4542"/>
      <c r="E14" s="4574"/>
      <c r="F14" s="4573" t="s">
        <v>2369</v>
      </c>
      <c r="G14" s="4542"/>
      <c r="H14" s="4542"/>
      <c r="I14" s="4574"/>
      <c r="J14" s="4542" t="s">
        <v>2368</v>
      </c>
      <c r="K14" s="4542"/>
      <c r="L14" s="4542"/>
      <c r="M14" s="4542"/>
      <c r="N14" s="4575" t="s">
        <v>1893</v>
      </c>
      <c r="O14" s="4183"/>
      <c r="P14" s="4603"/>
      <c r="Q14" s="5415" t="s">
        <v>2397</v>
      </c>
      <c r="R14" s="4542"/>
      <c r="S14" s="4542"/>
      <c r="T14" s="4605"/>
      <c r="U14" s="5402" t="s">
        <v>1893</v>
      </c>
      <c r="V14" s="4183"/>
      <c r="W14" s="4603"/>
      <c r="X14" s="5415" t="s">
        <v>2367</v>
      </c>
      <c r="Y14" s="4183"/>
      <c r="Z14" s="4183"/>
      <c r="AA14" s="4184"/>
    </row>
    <row r="15" spans="1:31" ht="14.25" customHeight="1" x14ac:dyDescent="0.2">
      <c r="A15" s="4403"/>
      <c r="B15" s="5425" t="s">
        <v>2361</v>
      </c>
      <c r="C15" s="4184"/>
      <c r="D15" s="4575" t="s">
        <v>2360</v>
      </c>
      <c r="E15" s="4184"/>
      <c r="F15" s="4575" t="s">
        <v>2361</v>
      </c>
      <c r="G15" s="4184"/>
      <c r="H15" s="4575" t="s">
        <v>2360</v>
      </c>
      <c r="I15" s="4184"/>
      <c r="J15" s="4183" t="s">
        <v>2361</v>
      </c>
      <c r="K15" s="4184"/>
      <c r="L15" s="4575" t="s">
        <v>2360</v>
      </c>
      <c r="M15" s="4183"/>
      <c r="N15" s="5417" t="s">
        <v>2353</v>
      </c>
      <c r="O15" s="5419" t="s">
        <v>2352</v>
      </c>
      <c r="P15" s="4605"/>
      <c r="Q15" s="5402" t="s">
        <v>2361</v>
      </c>
      <c r="R15" s="4184"/>
      <c r="S15" s="4575" t="s">
        <v>2360</v>
      </c>
      <c r="T15" s="4603"/>
      <c r="U15" s="5417" t="s">
        <v>2353</v>
      </c>
      <c r="V15" s="5419" t="s">
        <v>2352</v>
      </c>
      <c r="W15" s="4605"/>
      <c r="X15" s="5402" t="s">
        <v>2361</v>
      </c>
      <c r="Y15" s="4184"/>
      <c r="Z15" s="4575" t="s">
        <v>2360</v>
      </c>
      <c r="AA15" s="4184"/>
    </row>
    <row r="16" spans="1:31" ht="14.25" customHeight="1" x14ac:dyDescent="0.2">
      <c r="A16" s="4856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18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18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3" t="s">
        <v>2354</v>
      </c>
      <c r="B79" s="4542" t="s">
        <v>2394</v>
      </c>
      <c r="C79" s="4542"/>
      <c r="D79" s="4542"/>
      <c r="E79" s="4605"/>
      <c r="F79" s="5402" t="s">
        <v>1893</v>
      </c>
      <c r="G79" s="4183"/>
      <c r="H79" s="4603"/>
      <c r="I79" s="5415" t="s">
        <v>2367</v>
      </c>
      <c r="J79" s="4183"/>
      <c r="K79" s="4183"/>
      <c r="L79" s="4184"/>
    </row>
    <row r="80" spans="1:31" ht="14.25" customHeight="1" x14ac:dyDescent="0.2">
      <c r="A80" s="5404"/>
      <c r="B80" s="4183" t="s">
        <v>2361</v>
      </c>
      <c r="C80" s="4184"/>
      <c r="D80" s="5413" t="s">
        <v>2360</v>
      </c>
      <c r="E80" s="5414"/>
      <c r="F80" s="3380" t="s">
        <v>2393</v>
      </c>
      <c r="G80" s="4573" t="s">
        <v>2352</v>
      </c>
      <c r="H80" s="4574"/>
      <c r="I80" s="5402" t="s">
        <v>2361</v>
      </c>
      <c r="J80" s="4184"/>
      <c r="K80" s="4575" t="s">
        <v>2360</v>
      </c>
      <c r="L80" s="4184"/>
    </row>
    <row r="81" spans="1:33" ht="24" customHeight="1" x14ac:dyDescent="0.2">
      <c r="A81" s="5424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20" t="s">
        <v>2388</v>
      </c>
      <c r="B86" s="5409" t="s">
        <v>2387</v>
      </c>
      <c r="C86" s="5409"/>
      <c r="D86" s="5409"/>
      <c r="E86" s="5409"/>
      <c r="F86" s="5409"/>
      <c r="G86" s="5409"/>
      <c r="H86" s="5423"/>
      <c r="I86" s="5409" t="s">
        <v>2363</v>
      </c>
      <c r="J86" s="5409"/>
      <c r="K86" s="5409"/>
      <c r="L86" s="5409"/>
      <c r="M86" s="5409"/>
      <c r="N86" s="5409"/>
      <c r="O86" s="5423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21"/>
      <c r="B87" s="4279" t="s">
        <v>2361</v>
      </c>
      <c r="C87" s="4427"/>
      <c r="D87" s="4450" t="s">
        <v>2360</v>
      </c>
      <c r="E87" s="5416"/>
      <c r="F87" s="5402" t="s">
        <v>1893</v>
      </c>
      <c r="G87" s="4183"/>
      <c r="H87" s="4184"/>
      <c r="I87" s="4279" t="s">
        <v>2361</v>
      </c>
      <c r="J87" s="4427"/>
      <c r="K87" s="4450" t="s">
        <v>2360</v>
      </c>
      <c r="L87" s="5416"/>
      <c r="M87" s="5402" t="s">
        <v>1893</v>
      </c>
      <c r="N87" s="4183"/>
      <c r="O87" s="4184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21"/>
      <c r="B88" s="4506" t="s">
        <v>20</v>
      </c>
      <c r="C88" s="4264" t="s">
        <v>21</v>
      </c>
      <c r="D88" s="4449" t="s">
        <v>20</v>
      </c>
      <c r="E88" s="5014" t="s">
        <v>21</v>
      </c>
      <c r="F88" s="5417" t="s">
        <v>2353</v>
      </c>
      <c r="G88" s="5419" t="s">
        <v>2352</v>
      </c>
      <c r="H88" s="4574"/>
      <c r="I88" s="4506" t="s">
        <v>20</v>
      </c>
      <c r="J88" s="4264" t="s">
        <v>21</v>
      </c>
      <c r="K88" s="4449" t="s">
        <v>20</v>
      </c>
      <c r="L88" s="5014" t="s">
        <v>21</v>
      </c>
      <c r="M88" s="5417" t="s">
        <v>2353</v>
      </c>
      <c r="N88" s="5419" t="s">
        <v>2352</v>
      </c>
      <c r="O88" s="4574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22"/>
      <c r="B89" s="4279"/>
      <c r="C89" s="4427"/>
      <c r="D89" s="4450"/>
      <c r="E89" s="5416"/>
      <c r="F89" s="5418"/>
      <c r="G89" s="3264" t="s">
        <v>2350</v>
      </c>
      <c r="H89" s="3385" t="s">
        <v>2349</v>
      </c>
      <c r="I89" s="4279"/>
      <c r="J89" s="4427"/>
      <c r="K89" s="4450"/>
      <c r="L89" s="5416"/>
      <c r="M89" s="5418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2</v>
      </c>
      <c r="E90" s="2093">
        <f t="shared" si="9"/>
        <v>12</v>
      </c>
      <c r="F90" s="2097">
        <f t="shared" si="9"/>
        <v>0</v>
      </c>
      <c r="G90" s="2096">
        <f t="shared" si="9"/>
        <v>0</v>
      </c>
      <c r="H90" s="2094">
        <f t="shared" si="9"/>
        <v>14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208">
        <v>0</v>
      </c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>
        <v>0</v>
      </c>
      <c r="C92" s="154">
        <v>0</v>
      </c>
      <c r="D92" s="153">
        <v>0</v>
      </c>
      <c r="E92" s="321">
        <v>0</v>
      </c>
      <c r="F92" s="153">
        <v>0</v>
      </c>
      <c r="G92" s="948">
        <v>0</v>
      </c>
      <c r="H92" s="154">
        <v>0</v>
      </c>
      <c r="I92" s="128">
        <v>0</v>
      </c>
      <c r="J92" s="154">
        <v>0</v>
      </c>
      <c r="K92" s="153">
        <v>0</v>
      </c>
      <c r="L92" s="321">
        <v>0</v>
      </c>
      <c r="M92" s="323">
        <v>0</v>
      </c>
      <c r="N92" s="130">
        <v>0</v>
      </c>
      <c r="O92" s="193">
        <v>0</v>
      </c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>
        <v>0</v>
      </c>
      <c r="C93" s="154">
        <v>0</v>
      </c>
      <c r="D93" s="153">
        <v>0</v>
      </c>
      <c r="E93" s="321">
        <v>0</v>
      </c>
      <c r="F93" s="153">
        <v>0</v>
      </c>
      <c r="G93" s="948">
        <v>0</v>
      </c>
      <c r="H93" s="154">
        <v>0</v>
      </c>
      <c r="I93" s="128">
        <v>0</v>
      </c>
      <c r="J93" s="154">
        <v>0</v>
      </c>
      <c r="K93" s="153">
        <v>0</v>
      </c>
      <c r="L93" s="321">
        <v>0</v>
      </c>
      <c r="M93" s="323">
        <v>0</v>
      </c>
      <c r="N93" s="130">
        <v>0</v>
      </c>
      <c r="O93" s="193">
        <v>0</v>
      </c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>
        <v>0</v>
      </c>
      <c r="C94" s="154">
        <v>0</v>
      </c>
      <c r="D94" s="153">
        <v>0</v>
      </c>
      <c r="E94" s="321">
        <v>0</v>
      </c>
      <c r="F94" s="153">
        <v>0</v>
      </c>
      <c r="G94" s="948">
        <v>0</v>
      </c>
      <c r="H94" s="154">
        <v>0</v>
      </c>
      <c r="I94" s="128">
        <v>0</v>
      </c>
      <c r="J94" s="154">
        <v>0</v>
      </c>
      <c r="K94" s="153">
        <v>0</v>
      </c>
      <c r="L94" s="321">
        <v>0</v>
      </c>
      <c r="M94" s="323">
        <v>0</v>
      </c>
      <c r="N94" s="130">
        <v>0</v>
      </c>
      <c r="O94" s="193">
        <v>0</v>
      </c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>
        <v>0</v>
      </c>
      <c r="C95" s="154">
        <v>0</v>
      </c>
      <c r="D95" s="153">
        <v>2</v>
      </c>
      <c r="E95" s="321">
        <v>12</v>
      </c>
      <c r="F95" s="153">
        <v>0</v>
      </c>
      <c r="G95" s="948">
        <v>0</v>
      </c>
      <c r="H95" s="154">
        <v>14</v>
      </c>
      <c r="I95" s="128">
        <v>0</v>
      </c>
      <c r="J95" s="154">
        <v>0</v>
      </c>
      <c r="K95" s="153">
        <v>0</v>
      </c>
      <c r="L95" s="321">
        <v>0</v>
      </c>
      <c r="M95" s="323">
        <v>0</v>
      </c>
      <c r="N95" s="130">
        <v>0</v>
      </c>
      <c r="O95" s="193">
        <v>0</v>
      </c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>
        <v>0</v>
      </c>
      <c r="C96" s="154">
        <v>0</v>
      </c>
      <c r="D96" s="153">
        <v>0</v>
      </c>
      <c r="E96" s="321">
        <v>0</v>
      </c>
      <c r="F96" s="153">
        <v>0</v>
      </c>
      <c r="G96" s="948">
        <v>0</v>
      </c>
      <c r="H96" s="154">
        <v>0</v>
      </c>
      <c r="I96" s="128">
        <v>0</v>
      </c>
      <c r="J96" s="154">
        <v>0</v>
      </c>
      <c r="K96" s="153">
        <v>0</v>
      </c>
      <c r="L96" s="321">
        <v>0</v>
      </c>
      <c r="M96" s="323">
        <v>0</v>
      </c>
      <c r="N96" s="130">
        <v>0</v>
      </c>
      <c r="O96" s="193">
        <v>0</v>
      </c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>
        <v>0</v>
      </c>
      <c r="C97" s="154">
        <v>0</v>
      </c>
      <c r="D97" s="153">
        <v>0</v>
      </c>
      <c r="E97" s="321">
        <v>0</v>
      </c>
      <c r="F97" s="153">
        <v>0</v>
      </c>
      <c r="G97" s="948">
        <v>0</v>
      </c>
      <c r="H97" s="154">
        <v>0</v>
      </c>
      <c r="I97" s="128">
        <v>0</v>
      </c>
      <c r="J97" s="154">
        <v>0</v>
      </c>
      <c r="K97" s="153">
        <v>0</v>
      </c>
      <c r="L97" s="321">
        <v>0</v>
      </c>
      <c r="M97" s="323">
        <v>0</v>
      </c>
      <c r="N97" s="130">
        <v>0</v>
      </c>
      <c r="O97" s="193">
        <v>0</v>
      </c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06" t="s">
        <v>2371</v>
      </c>
      <c r="B105" s="4542" t="s">
        <v>2370</v>
      </c>
      <c r="C105" s="4542"/>
      <c r="D105" s="4542"/>
      <c r="E105" s="4574"/>
      <c r="F105" s="4573" t="s">
        <v>2369</v>
      </c>
      <c r="G105" s="4542"/>
      <c r="H105" s="4542"/>
      <c r="I105" s="4605"/>
      <c r="J105" s="5415" t="s">
        <v>2368</v>
      </c>
      <c r="K105" s="4542"/>
      <c r="L105" s="4542"/>
      <c r="M105" s="4605"/>
      <c r="N105" s="4183" t="s">
        <v>1893</v>
      </c>
      <c r="O105" s="4183"/>
      <c r="P105" s="4603"/>
      <c r="Q105" s="5415" t="s">
        <v>2367</v>
      </c>
      <c r="R105" s="4183"/>
      <c r="S105" s="4183"/>
      <c r="T105" s="4184"/>
    </row>
    <row r="106" spans="1:33" x14ac:dyDescent="0.2">
      <c r="A106" s="5407"/>
      <c r="B106" s="4183" t="s">
        <v>2361</v>
      </c>
      <c r="C106" s="4184"/>
      <c r="D106" s="4575" t="s">
        <v>2360</v>
      </c>
      <c r="E106" s="4184"/>
      <c r="F106" s="4575" t="s">
        <v>2361</v>
      </c>
      <c r="G106" s="4184"/>
      <c r="H106" s="4575" t="s">
        <v>2360</v>
      </c>
      <c r="I106" s="4603"/>
      <c r="J106" s="5402" t="s">
        <v>2361</v>
      </c>
      <c r="K106" s="4184"/>
      <c r="L106" s="4575" t="s">
        <v>2360</v>
      </c>
      <c r="M106" s="4183"/>
      <c r="N106" s="900" t="s">
        <v>2353</v>
      </c>
      <c r="O106" s="4542" t="s">
        <v>2352</v>
      </c>
      <c r="P106" s="4605"/>
      <c r="Q106" s="5402" t="s">
        <v>2361</v>
      </c>
      <c r="R106" s="4184"/>
      <c r="S106" s="4575" t="s">
        <v>2360</v>
      </c>
      <c r="T106" s="4184"/>
    </row>
    <row r="107" spans="1:33" ht="21" x14ac:dyDescent="0.2">
      <c r="A107" s="5408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>
        <v>0</v>
      </c>
      <c r="C109" s="154">
        <v>0</v>
      </c>
      <c r="D109" s="153">
        <v>0</v>
      </c>
      <c r="E109" s="154">
        <v>0</v>
      </c>
      <c r="F109" s="153">
        <v>0</v>
      </c>
      <c r="G109" s="154">
        <v>0</v>
      </c>
      <c r="H109" s="153">
        <v>0</v>
      </c>
      <c r="I109" s="321">
        <v>0</v>
      </c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>
        <v>0</v>
      </c>
      <c r="O109" s="948">
        <v>0</v>
      </c>
      <c r="P109" s="321">
        <v>0</v>
      </c>
      <c r="Q109" s="323">
        <v>0</v>
      </c>
      <c r="R109" s="154">
        <v>0</v>
      </c>
      <c r="S109" s="153">
        <v>0</v>
      </c>
      <c r="T109" s="154">
        <v>0</v>
      </c>
    </row>
    <row r="110" spans="1:33" ht="22.5" customHeight="1" x14ac:dyDescent="0.2">
      <c r="A110" s="2046" t="s">
        <v>1383</v>
      </c>
      <c r="B110" s="128">
        <v>0</v>
      </c>
      <c r="C110" s="154">
        <v>0</v>
      </c>
      <c r="D110" s="153">
        <v>0</v>
      </c>
      <c r="E110" s="154">
        <v>0</v>
      </c>
      <c r="F110" s="153">
        <v>0</v>
      </c>
      <c r="G110" s="154">
        <v>0</v>
      </c>
      <c r="H110" s="153">
        <v>0</v>
      </c>
      <c r="I110" s="321">
        <v>0</v>
      </c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>
        <v>0</v>
      </c>
      <c r="O110" s="948">
        <v>0</v>
      </c>
      <c r="P110" s="321">
        <v>0</v>
      </c>
      <c r="Q110" s="323">
        <v>0</v>
      </c>
      <c r="R110" s="154">
        <v>0</v>
      </c>
      <c r="S110" s="153">
        <v>0</v>
      </c>
      <c r="T110" s="154">
        <v>0</v>
      </c>
    </row>
    <row r="111" spans="1:33" ht="22.5" customHeight="1" x14ac:dyDescent="0.2">
      <c r="A111" s="2046" t="s">
        <v>1392</v>
      </c>
      <c r="B111" s="128">
        <v>0</v>
      </c>
      <c r="C111" s="154">
        <v>0</v>
      </c>
      <c r="D111" s="153">
        <v>0</v>
      </c>
      <c r="E111" s="154">
        <v>0</v>
      </c>
      <c r="F111" s="153">
        <v>0</v>
      </c>
      <c r="G111" s="154">
        <v>0</v>
      </c>
      <c r="H111" s="153">
        <v>0</v>
      </c>
      <c r="I111" s="321">
        <v>0</v>
      </c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>
        <v>0</v>
      </c>
      <c r="O111" s="948">
        <v>0</v>
      </c>
      <c r="P111" s="321">
        <v>0</v>
      </c>
      <c r="Q111" s="323">
        <v>0</v>
      </c>
      <c r="R111" s="154">
        <v>0</v>
      </c>
      <c r="S111" s="153">
        <v>0</v>
      </c>
      <c r="T111" s="154">
        <v>0</v>
      </c>
    </row>
    <row r="112" spans="1:33" ht="22.5" customHeight="1" x14ac:dyDescent="0.2">
      <c r="A112" s="2046" t="s">
        <v>1389</v>
      </c>
      <c r="B112" s="128">
        <v>0</v>
      </c>
      <c r="C112" s="154">
        <v>0</v>
      </c>
      <c r="D112" s="153">
        <v>0</v>
      </c>
      <c r="E112" s="154">
        <v>0</v>
      </c>
      <c r="F112" s="153">
        <v>0</v>
      </c>
      <c r="G112" s="154">
        <v>0</v>
      </c>
      <c r="H112" s="153">
        <v>0</v>
      </c>
      <c r="I112" s="321">
        <v>0</v>
      </c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>
        <v>0</v>
      </c>
      <c r="O112" s="948">
        <v>0</v>
      </c>
      <c r="P112" s="321">
        <v>0</v>
      </c>
      <c r="Q112" s="323">
        <v>0</v>
      </c>
      <c r="R112" s="154">
        <v>0</v>
      </c>
      <c r="S112" s="153">
        <v>0</v>
      </c>
      <c r="T112" s="154">
        <v>0</v>
      </c>
    </row>
    <row r="113" spans="1:20" ht="22.5" customHeight="1" x14ac:dyDescent="0.2">
      <c r="A113" s="2046" t="s">
        <v>2366</v>
      </c>
      <c r="B113" s="128">
        <v>0</v>
      </c>
      <c r="C113" s="154">
        <v>0</v>
      </c>
      <c r="D113" s="153">
        <v>0</v>
      </c>
      <c r="E113" s="154">
        <v>0</v>
      </c>
      <c r="F113" s="153">
        <v>0</v>
      </c>
      <c r="G113" s="154">
        <v>0</v>
      </c>
      <c r="H113" s="153">
        <v>0</v>
      </c>
      <c r="I113" s="321">
        <v>0</v>
      </c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>
        <v>0</v>
      </c>
      <c r="O113" s="948">
        <v>0</v>
      </c>
      <c r="P113" s="321">
        <v>0</v>
      </c>
      <c r="Q113" s="323">
        <v>0</v>
      </c>
      <c r="R113" s="154">
        <v>0</v>
      </c>
      <c r="S113" s="153">
        <v>0</v>
      </c>
      <c r="T113" s="154">
        <v>0</v>
      </c>
    </row>
    <row r="114" spans="1:20" ht="22.5" customHeight="1" x14ac:dyDescent="0.2">
      <c r="A114" s="2046" t="s">
        <v>1388</v>
      </c>
      <c r="B114" s="128">
        <v>0</v>
      </c>
      <c r="C114" s="154">
        <v>0</v>
      </c>
      <c r="D114" s="153">
        <v>0</v>
      </c>
      <c r="E114" s="154">
        <v>0</v>
      </c>
      <c r="F114" s="153">
        <v>0</v>
      </c>
      <c r="G114" s="154">
        <v>0</v>
      </c>
      <c r="H114" s="153">
        <v>0</v>
      </c>
      <c r="I114" s="321">
        <v>0</v>
      </c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>
        <v>0</v>
      </c>
      <c r="O114" s="948">
        <v>0</v>
      </c>
      <c r="P114" s="321">
        <v>0</v>
      </c>
      <c r="Q114" s="323">
        <v>0</v>
      </c>
      <c r="R114" s="154">
        <v>0</v>
      </c>
      <c r="S114" s="153">
        <v>0</v>
      </c>
      <c r="T114" s="154">
        <v>0</v>
      </c>
    </row>
    <row r="115" spans="1:20" ht="22.5" customHeight="1" x14ac:dyDescent="0.2">
      <c r="A115" s="2046" t="s">
        <v>1428</v>
      </c>
      <c r="B115" s="128">
        <v>0</v>
      </c>
      <c r="C115" s="154">
        <v>0</v>
      </c>
      <c r="D115" s="153">
        <v>0</v>
      </c>
      <c r="E115" s="154">
        <v>0</v>
      </c>
      <c r="F115" s="153">
        <v>0</v>
      </c>
      <c r="G115" s="154">
        <v>0</v>
      </c>
      <c r="H115" s="153">
        <v>0</v>
      </c>
      <c r="I115" s="321">
        <v>0</v>
      </c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>
        <v>0</v>
      </c>
      <c r="O115" s="948">
        <v>0</v>
      </c>
      <c r="P115" s="321">
        <v>0</v>
      </c>
      <c r="Q115" s="323">
        <v>0</v>
      </c>
      <c r="R115" s="154">
        <v>0</v>
      </c>
      <c r="S115" s="153">
        <v>0</v>
      </c>
      <c r="T115" s="154">
        <v>0</v>
      </c>
    </row>
    <row r="116" spans="1:20" ht="22.5" customHeight="1" x14ac:dyDescent="0.2">
      <c r="A116" s="2046" t="s">
        <v>1427</v>
      </c>
      <c r="B116" s="128">
        <v>0</v>
      </c>
      <c r="C116" s="154">
        <v>0</v>
      </c>
      <c r="D116" s="153">
        <v>0</v>
      </c>
      <c r="E116" s="154">
        <v>0</v>
      </c>
      <c r="F116" s="153">
        <v>0</v>
      </c>
      <c r="G116" s="154">
        <v>0</v>
      </c>
      <c r="H116" s="153">
        <v>0</v>
      </c>
      <c r="I116" s="321">
        <v>0</v>
      </c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>
        <v>0</v>
      </c>
      <c r="O116" s="948">
        <v>0</v>
      </c>
      <c r="P116" s="321">
        <v>0</v>
      </c>
      <c r="Q116" s="323">
        <v>0</v>
      </c>
      <c r="R116" s="154">
        <v>0</v>
      </c>
      <c r="S116" s="153">
        <v>0</v>
      </c>
      <c r="T116" s="154">
        <v>0</v>
      </c>
    </row>
    <row r="117" spans="1:20" ht="22.5" customHeight="1" x14ac:dyDescent="0.2">
      <c r="A117" s="2046" t="s">
        <v>1384</v>
      </c>
      <c r="B117" s="128">
        <v>0</v>
      </c>
      <c r="C117" s="154">
        <v>0</v>
      </c>
      <c r="D117" s="153">
        <v>0</v>
      </c>
      <c r="E117" s="154">
        <v>0</v>
      </c>
      <c r="F117" s="153">
        <v>0</v>
      </c>
      <c r="G117" s="154">
        <v>0</v>
      </c>
      <c r="H117" s="153">
        <v>0</v>
      </c>
      <c r="I117" s="321">
        <v>0</v>
      </c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>
        <v>0</v>
      </c>
      <c r="O117" s="948">
        <v>0</v>
      </c>
      <c r="P117" s="321">
        <v>0</v>
      </c>
      <c r="Q117" s="323">
        <v>0</v>
      </c>
      <c r="R117" s="154">
        <v>0</v>
      </c>
      <c r="S117" s="153">
        <v>0</v>
      </c>
      <c r="T117" s="154">
        <v>0</v>
      </c>
    </row>
    <row r="118" spans="1:20" ht="22.5" customHeight="1" x14ac:dyDescent="0.2">
      <c r="A118" s="2046" t="s">
        <v>1385</v>
      </c>
      <c r="B118" s="128">
        <v>0</v>
      </c>
      <c r="C118" s="154">
        <v>0</v>
      </c>
      <c r="D118" s="153">
        <v>0</v>
      </c>
      <c r="E118" s="154">
        <v>0</v>
      </c>
      <c r="F118" s="153">
        <v>0</v>
      </c>
      <c r="G118" s="154">
        <v>0</v>
      </c>
      <c r="H118" s="153">
        <v>0</v>
      </c>
      <c r="I118" s="321">
        <v>0</v>
      </c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>
        <v>0</v>
      </c>
      <c r="O118" s="948">
        <v>0</v>
      </c>
      <c r="P118" s="321">
        <v>0</v>
      </c>
      <c r="Q118" s="323">
        <v>0</v>
      </c>
      <c r="R118" s="154">
        <v>0</v>
      </c>
      <c r="S118" s="153">
        <v>0</v>
      </c>
      <c r="T118" s="154">
        <v>0</v>
      </c>
    </row>
    <row r="119" spans="1:20" ht="22.5" customHeight="1" x14ac:dyDescent="0.2">
      <c r="A119" s="2044" t="s">
        <v>1386</v>
      </c>
      <c r="B119" s="117">
        <v>0</v>
      </c>
      <c r="C119" s="116">
        <v>0</v>
      </c>
      <c r="D119" s="140">
        <v>0</v>
      </c>
      <c r="E119" s="116">
        <v>0</v>
      </c>
      <c r="F119" s="140">
        <v>0</v>
      </c>
      <c r="G119" s="116">
        <v>0</v>
      </c>
      <c r="H119" s="140">
        <v>0</v>
      </c>
      <c r="I119" s="232">
        <v>0</v>
      </c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>
        <v>0</v>
      </c>
      <c r="O119" s="203">
        <v>0</v>
      </c>
      <c r="P119" s="232">
        <v>0</v>
      </c>
      <c r="Q119" s="339">
        <v>0</v>
      </c>
      <c r="R119" s="116">
        <v>0</v>
      </c>
      <c r="S119" s="140">
        <v>0</v>
      </c>
      <c r="T119" s="116">
        <v>0</v>
      </c>
    </row>
    <row r="120" spans="1:20" ht="32.1" customHeight="1" x14ac:dyDescent="0.2">
      <c r="A120" s="3388" t="s">
        <v>2365</v>
      </c>
    </row>
    <row r="121" spans="1:20" ht="15" customHeight="1" x14ac:dyDescent="0.2">
      <c r="A121" s="5406" t="s">
        <v>2364</v>
      </c>
      <c r="B121" s="5409" t="s">
        <v>2363</v>
      </c>
      <c r="C121" s="5409"/>
      <c r="D121" s="5409"/>
      <c r="E121" s="5409"/>
      <c r="F121" s="5409"/>
      <c r="G121" s="5409"/>
      <c r="H121" s="5410"/>
      <c r="I121" s="5411" t="s">
        <v>2362</v>
      </c>
      <c r="J121" s="4160"/>
      <c r="K121" s="4160"/>
      <c r="L121" s="4174"/>
    </row>
    <row r="122" spans="1:20" ht="23.25" customHeight="1" x14ac:dyDescent="0.2">
      <c r="A122" s="5407"/>
      <c r="B122" s="4279" t="s">
        <v>2361</v>
      </c>
      <c r="C122" s="4427"/>
      <c r="D122" s="5413" t="s">
        <v>2360</v>
      </c>
      <c r="E122" s="5414"/>
      <c r="F122" s="4165" t="s">
        <v>1893</v>
      </c>
      <c r="G122" s="4183"/>
      <c r="H122" s="4603"/>
      <c r="I122" s="5412"/>
      <c r="J122" s="4161"/>
      <c r="K122" s="4161"/>
      <c r="L122" s="4176"/>
    </row>
    <row r="123" spans="1:20" x14ac:dyDescent="0.2">
      <c r="A123" s="5407"/>
      <c r="B123" s="4506" t="s">
        <v>20</v>
      </c>
      <c r="C123" s="4264" t="s">
        <v>21</v>
      </c>
      <c r="D123" s="4782" t="s">
        <v>20</v>
      </c>
      <c r="E123" s="5014" t="s">
        <v>21</v>
      </c>
      <c r="F123" s="3380" t="s">
        <v>2353</v>
      </c>
      <c r="G123" s="4542" t="s">
        <v>2352</v>
      </c>
      <c r="H123" s="4605"/>
      <c r="I123" s="5402" t="s">
        <v>2361</v>
      </c>
      <c r="J123" s="4184"/>
      <c r="K123" s="4575" t="s">
        <v>2360</v>
      </c>
      <c r="L123" s="4184"/>
    </row>
    <row r="124" spans="1:20" ht="21" x14ac:dyDescent="0.2">
      <c r="A124" s="5408"/>
      <c r="B124" s="4279"/>
      <c r="C124" s="4427"/>
      <c r="D124" s="4783"/>
      <c r="E124" s="5079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>
        <v>0</v>
      </c>
      <c r="C126" s="209">
        <v>0</v>
      </c>
      <c r="D126" s="1576">
        <v>0</v>
      </c>
      <c r="E126" s="1328">
        <v>0</v>
      </c>
      <c r="F126" s="2206">
        <v>0</v>
      </c>
      <c r="G126" s="208">
        <v>0</v>
      </c>
      <c r="H126" s="1331">
        <v>0</v>
      </c>
      <c r="I126" s="981">
        <v>0</v>
      </c>
      <c r="J126" s="107">
        <v>0</v>
      </c>
      <c r="K126" s="1576">
        <v>0</v>
      </c>
      <c r="L126" s="209">
        <v>0</v>
      </c>
    </row>
    <row r="127" spans="1:20" ht="17.25" customHeight="1" x14ac:dyDescent="0.2">
      <c r="A127" s="2046" t="s">
        <v>2358</v>
      </c>
      <c r="B127" s="128">
        <v>0</v>
      </c>
      <c r="C127" s="154">
        <v>0</v>
      </c>
      <c r="D127" s="2777">
        <v>0</v>
      </c>
      <c r="E127" s="321">
        <v>0</v>
      </c>
      <c r="F127" s="193">
        <v>0</v>
      </c>
      <c r="G127" s="128">
        <v>0</v>
      </c>
      <c r="H127" s="1064">
        <v>0</v>
      </c>
      <c r="I127" s="323">
        <v>0</v>
      </c>
      <c r="J127" s="130">
        <v>0</v>
      </c>
      <c r="K127" s="153">
        <v>0</v>
      </c>
      <c r="L127" s="154">
        <v>0</v>
      </c>
    </row>
    <row r="128" spans="1:20" ht="17.25" customHeight="1" x14ac:dyDescent="0.2">
      <c r="A128" s="2046" t="s">
        <v>2357</v>
      </c>
      <c r="B128" s="128">
        <v>0</v>
      </c>
      <c r="C128" s="154">
        <v>0</v>
      </c>
      <c r="D128" s="2777">
        <v>0</v>
      </c>
      <c r="E128" s="321">
        <v>0</v>
      </c>
      <c r="F128" s="193">
        <v>0</v>
      </c>
      <c r="G128" s="128">
        <v>0</v>
      </c>
      <c r="H128" s="1064">
        <v>0</v>
      </c>
      <c r="I128" s="323">
        <v>0</v>
      </c>
      <c r="J128" s="130">
        <v>0</v>
      </c>
      <c r="K128" s="153">
        <v>0</v>
      </c>
      <c r="L128" s="154">
        <v>0</v>
      </c>
    </row>
    <row r="129" spans="1:12" ht="17.25" customHeight="1" x14ac:dyDescent="0.2">
      <c r="A129" s="2044" t="s">
        <v>2356</v>
      </c>
      <c r="B129" s="117">
        <v>0</v>
      </c>
      <c r="C129" s="116">
        <v>0</v>
      </c>
      <c r="D129" s="2897">
        <v>0</v>
      </c>
      <c r="E129" s="2700">
        <v>0</v>
      </c>
      <c r="F129" s="2698">
        <v>0</v>
      </c>
      <c r="G129" s="117">
        <v>0</v>
      </c>
      <c r="H129" s="307">
        <v>0</v>
      </c>
      <c r="I129" s="339">
        <v>0</v>
      </c>
      <c r="J129" s="95">
        <v>0</v>
      </c>
      <c r="K129" s="140">
        <v>0</v>
      </c>
      <c r="L129" s="116">
        <v>0</v>
      </c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3" t="s">
        <v>2354</v>
      </c>
      <c r="B131" s="5264" t="s">
        <v>1893</v>
      </c>
      <c r="C131" s="5264"/>
      <c r="D131" s="5264"/>
    </row>
    <row r="132" spans="1:12" x14ac:dyDescent="0.2">
      <c r="A132" s="5404"/>
      <c r="B132" s="3393" t="s">
        <v>2353</v>
      </c>
      <c r="C132" s="4594" t="s">
        <v>2352</v>
      </c>
      <c r="D132" s="4594"/>
    </row>
    <row r="133" spans="1:12" ht="31.5" x14ac:dyDescent="0.2">
      <c r="A133" s="5405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>
        <v>0</v>
      </c>
      <c r="C134" s="862">
        <v>0</v>
      </c>
      <c r="D134" s="1880">
        <v>0</v>
      </c>
    </row>
    <row r="135" spans="1:12" x14ac:dyDescent="0.2">
      <c r="A135" s="3396" t="s">
        <v>78</v>
      </c>
      <c r="B135" s="98">
        <v>0</v>
      </c>
      <c r="C135" s="117">
        <v>0</v>
      </c>
      <c r="D135" s="116">
        <v>0</v>
      </c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28</v>
      </c>
      <c r="B181" s="3374">
        <v>0</v>
      </c>
    </row>
  </sheetData>
  <sheetProtection algorithmName="SHA-512" hashValue="/jf4/UpV+KIxNoSqBxtuKwM6LyrdwhXKEVcWTHBzq4IWfDDrAoGOZQbJ/b/jGTB1VeslO/hQWjBsHEOMgKcUFw==" saltValue="ZUqld8S3DVpoI4Dieofc5w==" spinCount="100000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showZeros="0" topLeftCell="A58" zoomScale="80" zoomScaleNormal="80" workbookViewId="0">
      <selection activeCell="AO14" sqref="AO14:AO28"/>
    </sheetView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PURRANQUE - ( 10303 )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PURRANQUE - ( 123307 )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62" t="s">
        <v>2815</v>
      </c>
      <c r="B7" s="4162"/>
      <c r="C7" s="4162"/>
      <c r="D7" s="4162"/>
      <c r="E7" s="4162"/>
      <c r="F7" s="4162"/>
      <c r="G7" s="4162"/>
      <c r="H7" s="4162"/>
      <c r="I7" s="4162"/>
      <c r="J7" s="4162"/>
      <c r="K7" s="4162"/>
      <c r="L7" s="4162"/>
      <c r="M7" s="4162"/>
      <c r="N7" s="4162"/>
      <c r="O7" s="4162"/>
      <c r="P7" s="4162"/>
      <c r="Q7" s="4162"/>
      <c r="R7" s="4162"/>
      <c r="S7" s="4162"/>
      <c r="T7" s="4162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27" t="s">
        <v>821</v>
      </c>
      <c r="B10" s="5428"/>
      <c r="C10" s="5433" t="s">
        <v>49</v>
      </c>
      <c r="D10" s="5433"/>
      <c r="E10" s="5434"/>
      <c r="F10" s="5437" t="s">
        <v>28</v>
      </c>
      <c r="G10" s="5438"/>
      <c r="H10" s="5438"/>
      <c r="I10" s="5438"/>
      <c r="J10" s="5438"/>
      <c r="K10" s="5438"/>
      <c r="L10" s="5438"/>
      <c r="M10" s="5438"/>
      <c r="N10" s="5438"/>
      <c r="O10" s="5438"/>
      <c r="P10" s="5438"/>
      <c r="Q10" s="5438"/>
      <c r="R10" s="5438"/>
      <c r="S10" s="5438"/>
      <c r="T10" s="5438"/>
      <c r="U10" s="5438"/>
      <c r="V10" s="5438"/>
      <c r="W10" s="5438"/>
      <c r="X10" s="5438"/>
      <c r="Y10" s="5438"/>
      <c r="Z10" s="5438"/>
      <c r="AA10" s="5438"/>
      <c r="AB10" s="5438"/>
      <c r="AC10" s="5438"/>
      <c r="AD10" s="5438"/>
      <c r="AE10" s="5438"/>
      <c r="AF10" s="5438"/>
      <c r="AG10" s="5438"/>
      <c r="AH10" s="5438"/>
      <c r="AI10" s="5438"/>
      <c r="AJ10" s="5438"/>
      <c r="AK10" s="5438"/>
      <c r="AL10" s="5438"/>
      <c r="AM10" s="5439"/>
      <c r="AN10" s="5440" t="s">
        <v>476</v>
      </c>
      <c r="AO10" s="5377" t="s">
        <v>440</v>
      </c>
      <c r="AP10" s="5434" t="s">
        <v>442</v>
      </c>
      <c r="AQ10" s="5377" t="s">
        <v>441</v>
      </c>
      <c r="AR10" s="4647" t="s">
        <v>545</v>
      </c>
      <c r="AS10" s="5434" t="s">
        <v>2810</v>
      </c>
      <c r="AT10" s="5449" t="s">
        <v>544</v>
      </c>
      <c r="AU10" s="5434" t="s">
        <v>454</v>
      </c>
      <c r="AV10" s="5377" t="s">
        <v>546</v>
      </c>
      <c r="AW10" s="5377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29"/>
      <c r="B11" s="5430"/>
      <c r="C11" s="5435"/>
      <c r="D11" s="5435"/>
      <c r="E11" s="5436"/>
      <c r="F11" s="5437" t="s">
        <v>29</v>
      </c>
      <c r="G11" s="5446"/>
      <c r="H11" s="5438" t="s">
        <v>4</v>
      </c>
      <c r="I11" s="5446"/>
      <c r="J11" s="5438" t="s">
        <v>30</v>
      </c>
      <c r="K11" s="5446"/>
      <c r="L11" s="5437" t="s">
        <v>5</v>
      </c>
      <c r="M11" s="5446"/>
      <c r="N11" s="5443" t="s">
        <v>6</v>
      </c>
      <c r="O11" s="5444"/>
      <c r="P11" s="5443" t="s">
        <v>7</v>
      </c>
      <c r="Q11" s="5444"/>
      <c r="R11" s="5443" t="s">
        <v>8</v>
      </c>
      <c r="S11" s="5444"/>
      <c r="T11" s="5443" t="s">
        <v>9</v>
      </c>
      <c r="U11" s="5444"/>
      <c r="V11" s="5443" t="s">
        <v>10</v>
      </c>
      <c r="W11" s="5444"/>
      <c r="X11" s="5443" t="s">
        <v>11</v>
      </c>
      <c r="Y11" s="5444"/>
      <c r="Z11" s="5443" t="s">
        <v>12</v>
      </c>
      <c r="AA11" s="5444"/>
      <c r="AB11" s="5443" t="s">
        <v>13</v>
      </c>
      <c r="AC11" s="5444"/>
      <c r="AD11" s="5443" t="s">
        <v>14</v>
      </c>
      <c r="AE11" s="5444"/>
      <c r="AF11" s="5443" t="s">
        <v>15</v>
      </c>
      <c r="AG11" s="5444"/>
      <c r="AH11" s="5443" t="s">
        <v>16</v>
      </c>
      <c r="AI11" s="5444"/>
      <c r="AJ11" s="5443" t="s">
        <v>17</v>
      </c>
      <c r="AK11" s="5444"/>
      <c r="AL11" s="5443" t="s">
        <v>18</v>
      </c>
      <c r="AM11" s="5448"/>
      <c r="AN11" s="5441"/>
      <c r="AO11" s="5445"/>
      <c r="AP11" s="5447"/>
      <c r="AQ11" s="5445"/>
      <c r="AR11" s="4359"/>
      <c r="AS11" s="5447"/>
      <c r="AT11" s="5450"/>
      <c r="AU11" s="5447"/>
      <c r="AV11" s="5445"/>
      <c r="AW11" s="5445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31"/>
      <c r="B12" s="5432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42"/>
      <c r="AO12" s="5378"/>
      <c r="AP12" s="5436"/>
      <c r="AQ12" s="5378"/>
      <c r="AR12" s="4360"/>
      <c r="AS12" s="5436"/>
      <c r="AT12" s="5451"/>
      <c r="AU12" s="5436"/>
      <c r="AV12" s="5378"/>
      <c r="AW12" s="5378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56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>
        <v>0</v>
      </c>
      <c r="G13" s="209">
        <v>0</v>
      </c>
      <c r="H13" s="208">
        <v>0</v>
      </c>
      <c r="I13" s="209">
        <v>0</v>
      </c>
      <c r="J13" s="208">
        <v>0</v>
      </c>
      <c r="K13" s="209">
        <v>0</v>
      </c>
      <c r="L13" s="208">
        <v>0</v>
      </c>
      <c r="M13" s="209">
        <v>0</v>
      </c>
      <c r="N13" s="208">
        <v>0</v>
      </c>
      <c r="O13" s="209">
        <v>0</v>
      </c>
      <c r="P13" s="208">
        <v>0</v>
      </c>
      <c r="Q13" s="209">
        <v>0</v>
      </c>
      <c r="R13" s="208">
        <v>0</v>
      </c>
      <c r="S13" s="209">
        <v>0</v>
      </c>
      <c r="T13" s="208">
        <v>0</v>
      </c>
      <c r="U13" s="209">
        <v>0</v>
      </c>
      <c r="V13" s="208">
        <v>0</v>
      </c>
      <c r="W13" s="209">
        <v>0</v>
      </c>
      <c r="X13" s="208">
        <v>0</v>
      </c>
      <c r="Y13" s="209">
        <v>0</v>
      </c>
      <c r="Z13" s="208">
        <v>0</v>
      </c>
      <c r="AA13" s="209">
        <v>0</v>
      </c>
      <c r="AB13" s="208">
        <v>0</v>
      </c>
      <c r="AC13" s="209">
        <v>0</v>
      </c>
      <c r="AD13" s="208">
        <v>0</v>
      </c>
      <c r="AE13" s="209">
        <v>0</v>
      </c>
      <c r="AF13" s="208">
        <v>0</v>
      </c>
      <c r="AG13" s="209">
        <v>0</v>
      </c>
      <c r="AH13" s="208">
        <v>0</v>
      </c>
      <c r="AI13" s="209">
        <v>0</v>
      </c>
      <c r="AJ13" s="208">
        <v>0</v>
      </c>
      <c r="AK13" s="209">
        <v>0</v>
      </c>
      <c r="AL13" s="208">
        <v>0</v>
      </c>
      <c r="AM13" s="298">
        <v>0</v>
      </c>
      <c r="AN13" s="3306">
        <v>0</v>
      </c>
      <c r="AO13" s="833">
        <f>C13</f>
        <v>0</v>
      </c>
      <c r="AP13" s="276">
        <v>0</v>
      </c>
      <c r="AQ13" s="237">
        <v>0</v>
      </c>
      <c r="AR13" s="306">
        <v>0</v>
      </c>
      <c r="AS13" s="276">
        <v>0</v>
      </c>
      <c r="AT13" s="306">
        <v>0</v>
      </c>
      <c r="AU13" s="276">
        <v>0</v>
      </c>
      <c r="AV13" s="237">
        <v>0</v>
      </c>
      <c r="AW13" s="237">
        <v>0</v>
      </c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57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>
        <v>0</v>
      </c>
      <c r="G14" s="154">
        <v>0</v>
      </c>
      <c r="H14" s="128">
        <v>0</v>
      </c>
      <c r="I14" s="154">
        <v>0</v>
      </c>
      <c r="J14" s="128">
        <v>0</v>
      </c>
      <c r="K14" s="154">
        <v>0</v>
      </c>
      <c r="L14" s="128">
        <v>0</v>
      </c>
      <c r="M14" s="154">
        <v>0</v>
      </c>
      <c r="N14" s="128">
        <v>0</v>
      </c>
      <c r="O14" s="154">
        <v>0</v>
      </c>
      <c r="P14" s="128">
        <v>0</v>
      </c>
      <c r="Q14" s="154">
        <v>0</v>
      </c>
      <c r="R14" s="128">
        <v>0</v>
      </c>
      <c r="S14" s="154">
        <v>0</v>
      </c>
      <c r="T14" s="128">
        <v>0</v>
      </c>
      <c r="U14" s="154">
        <v>0</v>
      </c>
      <c r="V14" s="128">
        <v>0</v>
      </c>
      <c r="W14" s="154">
        <v>0</v>
      </c>
      <c r="X14" s="128">
        <v>0</v>
      </c>
      <c r="Y14" s="154">
        <v>0</v>
      </c>
      <c r="Z14" s="128">
        <v>0</v>
      </c>
      <c r="AA14" s="154">
        <v>0</v>
      </c>
      <c r="AB14" s="128">
        <v>0</v>
      </c>
      <c r="AC14" s="154">
        <v>0</v>
      </c>
      <c r="AD14" s="128">
        <v>0</v>
      </c>
      <c r="AE14" s="154">
        <v>0</v>
      </c>
      <c r="AF14" s="128">
        <v>0</v>
      </c>
      <c r="AG14" s="154">
        <v>0</v>
      </c>
      <c r="AH14" s="128">
        <v>0</v>
      </c>
      <c r="AI14" s="154">
        <v>0</v>
      </c>
      <c r="AJ14" s="128">
        <v>0</v>
      </c>
      <c r="AK14" s="154">
        <v>0</v>
      </c>
      <c r="AL14" s="128">
        <v>0</v>
      </c>
      <c r="AM14" s="321">
        <v>0</v>
      </c>
      <c r="AN14" s="3311">
        <v>0</v>
      </c>
      <c r="AO14" s="110">
        <f t="shared" ref="AO14:AO28" si="2">C14</f>
        <v>0</v>
      </c>
      <c r="AP14" s="193">
        <v>0</v>
      </c>
      <c r="AQ14" s="110">
        <v>0</v>
      </c>
      <c r="AR14" s="292">
        <v>0</v>
      </c>
      <c r="AS14" s="193">
        <v>0</v>
      </c>
      <c r="AT14" s="292">
        <v>0</v>
      </c>
      <c r="AU14" s="193">
        <v>0</v>
      </c>
      <c r="AV14" s="110">
        <v>0</v>
      </c>
      <c r="AW14" s="110">
        <v>0</v>
      </c>
      <c r="AX14" s="3307" t="str">
        <f t="shared" ref="AX14:AX28" si="3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4">IF(CG14=1,"* No olvide digitar la columna Beneficiarios y/o Pueblos Originario y/o Migrantes y/o Población SENAME (Digite Cero si no tiene). ","")</f>
        <v/>
      </c>
      <c r="CB14" s="3308" t="str">
        <f t="shared" ref="CB14:CB27" si="5">IF(CH14=1,"* El número de Beneficiarios y/o Pueblos Originarios y/o Migrantes y/o Población SENAME NO DEBE ser mayor que el Total.","")</f>
        <v/>
      </c>
      <c r="CC14" s="3308" t="str">
        <f t="shared" ref="CC14:CC28" si="6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7">IF(AND(C14&lt;&gt;0,OR(AO14="",AP14="",AQ14="",AR14="")),1,0)</f>
        <v>0</v>
      </c>
      <c r="CH14" s="3309">
        <f t="shared" ref="CH14:CH27" si="8">IF(OR(C14&lt;AO14,C14&lt;AP14,C14&lt;AQ14,C14&lt;AR14),1,0)</f>
        <v>0</v>
      </c>
      <c r="CI14" s="3309">
        <f t="shared" ref="CI14:CI28" si="9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58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>
        <v>0</v>
      </c>
      <c r="G15" s="116">
        <v>0</v>
      </c>
      <c r="H15" s="117">
        <v>0</v>
      </c>
      <c r="I15" s="116">
        <v>0</v>
      </c>
      <c r="J15" s="117">
        <v>0</v>
      </c>
      <c r="K15" s="116">
        <v>0</v>
      </c>
      <c r="L15" s="117">
        <v>0</v>
      </c>
      <c r="M15" s="116">
        <v>0</v>
      </c>
      <c r="N15" s="117">
        <v>0</v>
      </c>
      <c r="O15" s="116">
        <v>0</v>
      </c>
      <c r="P15" s="117">
        <v>0</v>
      </c>
      <c r="Q15" s="116">
        <v>0</v>
      </c>
      <c r="R15" s="117">
        <v>0</v>
      </c>
      <c r="S15" s="116">
        <v>0</v>
      </c>
      <c r="T15" s="117">
        <v>0</v>
      </c>
      <c r="U15" s="116">
        <v>0</v>
      </c>
      <c r="V15" s="117">
        <v>0</v>
      </c>
      <c r="W15" s="116">
        <v>0</v>
      </c>
      <c r="X15" s="117">
        <v>0</v>
      </c>
      <c r="Y15" s="116">
        <v>0</v>
      </c>
      <c r="Z15" s="117">
        <v>0</v>
      </c>
      <c r="AA15" s="116">
        <v>0</v>
      </c>
      <c r="AB15" s="117">
        <v>0</v>
      </c>
      <c r="AC15" s="116">
        <v>0</v>
      </c>
      <c r="AD15" s="117">
        <v>0</v>
      </c>
      <c r="AE15" s="116">
        <v>0</v>
      </c>
      <c r="AF15" s="117">
        <v>0</v>
      </c>
      <c r="AG15" s="116">
        <v>0</v>
      </c>
      <c r="AH15" s="117">
        <v>0</v>
      </c>
      <c r="AI15" s="116">
        <v>0</v>
      </c>
      <c r="AJ15" s="117">
        <v>0</v>
      </c>
      <c r="AK15" s="116">
        <v>0</v>
      </c>
      <c r="AL15" s="117">
        <v>0</v>
      </c>
      <c r="AM15" s="232">
        <v>0</v>
      </c>
      <c r="AN15" s="946">
        <v>0</v>
      </c>
      <c r="AO15" s="98">
        <f t="shared" si="2"/>
        <v>0</v>
      </c>
      <c r="AP15" s="142">
        <v>0</v>
      </c>
      <c r="AQ15" s="98">
        <v>0</v>
      </c>
      <c r="AR15" s="249">
        <v>0</v>
      </c>
      <c r="AS15" s="142">
        <v>0</v>
      </c>
      <c r="AT15" s="249">
        <v>0</v>
      </c>
      <c r="AU15" s="142">
        <v>0</v>
      </c>
      <c r="AV15" s="98">
        <v>0</v>
      </c>
      <c r="AW15" s="98">
        <v>0</v>
      </c>
      <c r="AX15" s="3307" t="str">
        <f t="shared" si="3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4"/>
        <v/>
      </c>
      <c r="CB15" s="3308" t="str">
        <f t="shared" si="5"/>
        <v/>
      </c>
      <c r="CC15" s="3308" t="str">
        <f t="shared" si="6"/>
        <v/>
      </c>
      <c r="CD15" s="3308"/>
      <c r="CE15" s="3308"/>
      <c r="CF15" s="3308"/>
      <c r="CG15" s="3309">
        <f t="shared" si="7"/>
        <v>0</v>
      </c>
      <c r="CH15" s="3309">
        <f t="shared" si="8"/>
        <v>0</v>
      </c>
      <c r="CI15" s="3309">
        <f t="shared" si="9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47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>
        <v>0</v>
      </c>
      <c r="G16" s="145">
        <v>0</v>
      </c>
      <c r="H16" s="115">
        <v>0</v>
      </c>
      <c r="I16" s="145">
        <v>0</v>
      </c>
      <c r="J16" s="115">
        <v>0</v>
      </c>
      <c r="K16" s="164">
        <v>0</v>
      </c>
      <c r="L16" s="115">
        <v>0</v>
      </c>
      <c r="M16" s="164">
        <v>0</v>
      </c>
      <c r="N16" s="115">
        <v>0</v>
      </c>
      <c r="O16" s="164">
        <v>0</v>
      </c>
      <c r="P16" s="115">
        <v>0</v>
      </c>
      <c r="Q16" s="164">
        <v>0</v>
      </c>
      <c r="R16" s="115">
        <v>0</v>
      </c>
      <c r="S16" s="164">
        <v>0</v>
      </c>
      <c r="T16" s="115">
        <v>0</v>
      </c>
      <c r="U16" s="164">
        <v>0</v>
      </c>
      <c r="V16" s="115">
        <v>0</v>
      </c>
      <c r="W16" s="164">
        <v>0</v>
      </c>
      <c r="X16" s="115">
        <v>0</v>
      </c>
      <c r="Y16" s="164">
        <v>0</v>
      </c>
      <c r="Z16" s="115">
        <v>0</v>
      </c>
      <c r="AA16" s="164">
        <v>0</v>
      </c>
      <c r="AB16" s="115">
        <v>0</v>
      </c>
      <c r="AC16" s="164">
        <v>0</v>
      </c>
      <c r="AD16" s="115">
        <v>0</v>
      </c>
      <c r="AE16" s="164">
        <v>0</v>
      </c>
      <c r="AF16" s="115">
        <v>0</v>
      </c>
      <c r="AG16" s="164">
        <v>0</v>
      </c>
      <c r="AH16" s="115">
        <v>0</v>
      </c>
      <c r="AI16" s="164">
        <v>0</v>
      </c>
      <c r="AJ16" s="115">
        <v>0</v>
      </c>
      <c r="AK16" s="164">
        <v>0</v>
      </c>
      <c r="AL16" s="115">
        <v>0</v>
      </c>
      <c r="AM16" s="287">
        <v>0</v>
      </c>
      <c r="AN16" s="3316">
        <v>0</v>
      </c>
      <c r="AO16" s="104">
        <f t="shared" si="2"/>
        <v>0</v>
      </c>
      <c r="AP16" s="164">
        <v>0</v>
      </c>
      <c r="AQ16" s="104">
        <v>0</v>
      </c>
      <c r="AR16" s="251">
        <v>0</v>
      </c>
      <c r="AS16" s="164">
        <v>0</v>
      </c>
      <c r="AT16" s="251">
        <v>0</v>
      </c>
      <c r="AU16" s="164">
        <v>0</v>
      </c>
      <c r="AV16" s="104">
        <v>0</v>
      </c>
      <c r="AW16" s="104">
        <v>0</v>
      </c>
      <c r="AX16" s="3307" t="str">
        <f t="shared" si="3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4"/>
        <v/>
      </c>
      <c r="CB16" s="3308" t="str">
        <f t="shared" si="5"/>
        <v/>
      </c>
      <c r="CC16" s="3308" t="str">
        <f t="shared" si="6"/>
        <v/>
      </c>
      <c r="CD16" s="3308"/>
      <c r="CE16" s="3308"/>
      <c r="CF16" s="3308"/>
      <c r="CG16" s="3309">
        <f t="shared" si="7"/>
        <v>0</v>
      </c>
      <c r="CH16" s="3309">
        <f t="shared" si="8"/>
        <v>0</v>
      </c>
      <c r="CI16" s="3309">
        <f t="shared" si="9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47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>
        <v>0</v>
      </c>
      <c r="G17" s="145">
        <v>0</v>
      </c>
      <c r="H17" s="115">
        <v>0</v>
      </c>
      <c r="I17" s="145">
        <v>0</v>
      </c>
      <c r="J17" s="115">
        <v>0</v>
      </c>
      <c r="K17" s="164">
        <v>0</v>
      </c>
      <c r="L17" s="115">
        <v>0</v>
      </c>
      <c r="M17" s="164">
        <v>0</v>
      </c>
      <c r="N17" s="115">
        <v>0</v>
      </c>
      <c r="O17" s="164">
        <v>0</v>
      </c>
      <c r="P17" s="115">
        <v>0</v>
      </c>
      <c r="Q17" s="164">
        <v>0</v>
      </c>
      <c r="R17" s="115">
        <v>0</v>
      </c>
      <c r="S17" s="164">
        <v>0</v>
      </c>
      <c r="T17" s="115">
        <v>0</v>
      </c>
      <c r="U17" s="164">
        <v>0</v>
      </c>
      <c r="V17" s="115">
        <v>0</v>
      </c>
      <c r="W17" s="164">
        <v>0</v>
      </c>
      <c r="X17" s="115">
        <v>0</v>
      </c>
      <c r="Y17" s="164">
        <v>0</v>
      </c>
      <c r="Z17" s="115">
        <v>0</v>
      </c>
      <c r="AA17" s="164">
        <v>0</v>
      </c>
      <c r="AB17" s="115">
        <v>0</v>
      </c>
      <c r="AC17" s="164">
        <v>0</v>
      </c>
      <c r="AD17" s="115">
        <v>0</v>
      </c>
      <c r="AE17" s="164">
        <v>0</v>
      </c>
      <c r="AF17" s="115">
        <v>0</v>
      </c>
      <c r="AG17" s="164">
        <v>0</v>
      </c>
      <c r="AH17" s="115">
        <v>0</v>
      </c>
      <c r="AI17" s="164">
        <v>0</v>
      </c>
      <c r="AJ17" s="115">
        <v>0</v>
      </c>
      <c r="AK17" s="164">
        <v>0</v>
      </c>
      <c r="AL17" s="115">
        <v>0</v>
      </c>
      <c r="AM17" s="287">
        <v>0</v>
      </c>
      <c r="AN17" s="3316">
        <v>0</v>
      </c>
      <c r="AO17" s="104">
        <f t="shared" si="2"/>
        <v>0</v>
      </c>
      <c r="AP17" s="164">
        <v>0</v>
      </c>
      <c r="AQ17" s="104">
        <v>0</v>
      </c>
      <c r="AR17" s="251">
        <v>0</v>
      </c>
      <c r="AS17" s="164">
        <v>0</v>
      </c>
      <c r="AT17" s="251">
        <v>0</v>
      </c>
      <c r="AU17" s="164">
        <v>0</v>
      </c>
      <c r="AV17" s="104">
        <v>0</v>
      </c>
      <c r="AW17" s="104">
        <v>0</v>
      </c>
      <c r="AX17" s="3307" t="str">
        <f t="shared" si="3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4"/>
        <v/>
      </c>
      <c r="CB17" s="3308" t="str">
        <f t="shared" si="5"/>
        <v/>
      </c>
      <c r="CC17" s="3308" t="str">
        <f t="shared" si="6"/>
        <v/>
      </c>
      <c r="CD17" s="3308"/>
      <c r="CE17" s="3308"/>
      <c r="CF17" s="3308"/>
      <c r="CG17" s="3309">
        <f t="shared" si="7"/>
        <v>0</v>
      </c>
      <c r="CH17" s="3309">
        <f t="shared" si="8"/>
        <v>0</v>
      </c>
      <c r="CI17" s="3309">
        <f t="shared" si="9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47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>
        <v>0</v>
      </c>
      <c r="G18" s="145">
        <v>0</v>
      </c>
      <c r="H18" s="115">
        <v>0</v>
      </c>
      <c r="I18" s="145">
        <v>0</v>
      </c>
      <c r="J18" s="115">
        <v>0</v>
      </c>
      <c r="K18" s="164">
        <v>0</v>
      </c>
      <c r="L18" s="115">
        <v>0</v>
      </c>
      <c r="M18" s="164">
        <v>0</v>
      </c>
      <c r="N18" s="115">
        <v>0</v>
      </c>
      <c r="O18" s="164">
        <v>0</v>
      </c>
      <c r="P18" s="115">
        <v>0</v>
      </c>
      <c r="Q18" s="164">
        <v>0</v>
      </c>
      <c r="R18" s="115">
        <v>0</v>
      </c>
      <c r="S18" s="164">
        <v>0</v>
      </c>
      <c r="T18" s="115">
        <v>0</v>
      </c>
      <c r="U18" s="164">
        <v>0</v>
      </c>
      <c r="V18" s="115">
        <v>0</v>
      </c>
      <c r="W18" s="164">
        <v>0</v>
      </c>
      <c r="X18" s="115">
        <v>0</v>
      </c>
      <c r="Y18" s="164">
        <v>0</v>
      </c>
      <c r="Z18" s="115">
        <v>0</v>
      </c>
      <c r="AA18" s="164">
        <v>0</v>
      </c>
      <c r="AB18" s="115">
        <v>0</v>
      </c>
      <c r="AC18" s="164">
        <v>0</v>
      </c>
      <c r="AD18" s="115">
        <v>0</v>
      </c>
      <c r="AE18" s="164">
        <v>0</v>
      </c>
      <c r="AF18" s="115">
        <v>0</v>
      </c>
      <c r="AG18" s="164">
        <v>0</v>
      </c>
      <c r="AH18" s="115">
        <v>0</v>
      </c>
      <c r="AI18" s="164">
        <v>0</v>
      </c>
      <c r="AJ18" s="115">
        <v>0</v>
      </c>
      <c r="AK18" s="164">
        <v>0</v>
      </c>
      <c r="AL18" s="115">
        <v>0</v>
      </c>
      <c r="AM18" s="287">
        <v>0</v>
      </c>
      <c r="AN18" s="3316">
        <v>0</v>
      </c>
      <c r="AO18" s="104">
        <f t="shared" si="2"/>
        <v>0</v>
      </c>
      <c r="AP18" s="164">
        <v>0</v>
      </c>
      <c r="AQ18" s="104">
        <v>0</v>
      </c>
      <c r="AR18" s="251">
        <v>0</v>
      </c>
      <c r="AS18" s="164">
        <v>0</v>
      </c>
      <c r="AT18" s="251">
        <v>0</v>
      </c>
      <c r="AU18" s="164">
        <v>0</v>
      </c>
      <c r="AV18" s="104">
        <v>0</v>
      </c>
      <c r="AW18" s="104">
        <v>0</v>
      </c>
      <c r="AX18" s="3307" t="str">
        <f t="shared" si="3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4"/>
        <v/>
      </c>
      <c r="CB18" s="3308" t="str">
        <f t="shared" si="5"/>
        <v/>
      </c>
      <c r="CC18" s="3308" t="str">
        <f t="shared" si="6"/>
        <v/>
      </c>
      <c r="CD18" s="3308"/>
      <c r="CE18" s="3308"/>
      <c r="CF18" s="3308"/>
      <c r="CG18" s="3309">
        <f t="shared" si="7"/>
        <v>0</v>
      </c>
      <c r="CH18" s="3309">
        <f t="shared" si="8"/>
        <v>0</v>
      </c>
      <c r="CI18" s="3309">
        <f t="shared" si="9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47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>
        <v>0</v>
      </c>
      <c r="G19" s="145">
        <v>0</v>
      </c>
      <c r="H19" s="115">
        <v>0</v>
      </c>
      <c r="I19" s="145">
        <v>0</v>
      </c>
      <c r="J19" s="115">
        <v>0</v>
      </c>
      <c r="K19" s="164">
        <v>0</v>
      </c>
      <c r="L19" s="115">
        <v>0</v>
      </c>
      <c r="M19" s="164">
        <v>0</v>
      </c>
      <c r="N19" s="115">
        <v>0</v>
      </c>
      <c r="O19" s="164">
        <v>0</v>
      </c>
      <c r="P19" s="115">
        <v>0</v>
      </c>
      <c r="Q19" s="164">
        <v>0</v>
      </c>
      <c r="R19" s="115">
        <v>0</v>
      </c>
      <c r="S19" s="164">
        <v>0</v>
      </c>
      <c r="T19" s="115">
        <v>0</v>
      </c>
      <c r="U19" s="164">
        <v>0</v>
      </c>
      <c r="V19" s="115">
        <v>0</v>
      </c>
      <c r="W19" s="164">
        <v>0</v>
      </c>
      <c r="X19" s="115">
        <v>0</v>
      </c>
      <c r="Y19" s="164">
        <v>0</v>
      </c>
      <c r="Z19" s="115">
        <v>0</v>
      </c>
      <c r="AA19" s="164">
        <v>0</v>
      </c>
      <c r="AB19" s="115">
        <v>0</v>
      </c>
      <c r="AC19" s="164">
        <v>0</v>
      </c>
      <c r="AD19" s="115">
        <v>0</v>
      </c>
      <c r="AE19" s="164">
        <v>0</v>
      </c>
      <c r="AF19" s="115">
        <v>0</v>
      </c>
      <c r="AG19" s="164">
        <v>0</v>
      </c>
      <c r="AH19" s="115">
        <v>0</v>
      </c>
      <c r="AI19" s="164">
        <v>0</v>
      </c>
      <c r="AJ19" s="115">
        <v>0</v>
      </c>
      <c r="AK19" s="164">
        <v>0</v>
      </c>
      <c r="AL19" s="115">
        <v>0</v>
      </c>
      <c r="AM19" s="287">
        <v>0</v>
      </c>
      <c r="AN19" s="3316">
        <v>0</v>
      </c>
      <c r="AO19" s="104">
        <f t="shared" si="2"/>
        <v>0</v>
      </c>
      <c r="AP19" s="164">
        <v>0</v>
      </c>
      <c r="AQ19" s="104">
        <v>0</v>
      </c>
      <c r="AR19" s="251">
        <v>0</v>
      </c>
      <c r="AS19" s="164">
        <v>0</v>
      </c>
      <c r="AT19" s="251">
        <v>0</v>
      </c>
      <c r="AU19" s="164">
        <v>0</v>
      </c>
      <c r="AV19" s="104">
        <v>0</v>
      </c>
      <c r="AW19" s="104">
        <v>0</v>
      </c>
      <c r="AX19" s="3307" t="str">
        <f t="shared" si="3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4"/>
        <v/>
      </c>
      <c r="CB19" s="3308" t="str">
        <f t="shared" si="5"/>
        <v/>
      </c>
      <c r="CC19" s="3308" t="str">
        <f t="shared" si="6"/>
        <v/>
      </c>
      <c r="CD19" s="3308"/>
      <c r="CE19" s="3308"/>
      <c r="CF19" s="3308"/>
      <c r="CG19" s="3309">
        <f t="shared" si="7"/>
        <v>0</v>
      </c>
      <c r="CH19" s="3309">
        <f t="shared" si="8"/>
        <v>0</v>
      </c>
      <c r="CI19" s="3309">
        <f t="shared" si="9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47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>
        <v>0</v>
      </c>
      <c r="G20" s="145">
        <v>0</v>
      </c>
      <c r="H20" s="115">
        <v>0</v>
      </c>
      <c r="I20" s="145">
        <v>0</v>
      </c>
      <c r="J20" s="115">
        <v>0</v>
      </c>
      <c r="K20" s="164">
        <v>0</v>
      </c>
      <c r="L20" s="115">
        <v>0</v>
      </c>
      <c r="M20" s="164">
        <v>0</v>
      </c>
      <c r="N20" s="115">
        <v>0</v>
      </c>
      <c r="O20" s="164">
        <v>0</v>
      </c>
      <c r="P20" s="115">
        <v>0</v>
      </c>
      <c r="Q20" s="164">
        <v>0</v>
      </c>
      <c r="R20" s="115">
        <v>0</v>
      </c>
      <c r="S20" s="164">
        <v>0</v>
      </c>
      <c r="T20" s="115">
        <v>0</v>
      </c>
      <c r="U20" s="164">
        <v>0</v>
      </c>
      <c r="V20" s="115">
        <v>0</v>
      </c>
      <c r="W20" s="164">
        <v>0</v>
      </c>
      <c r="X20" s="115">
        <v>0</v>
      </c>
      <c r="Y20" s="164">
        <v>0</v>
      </c>
      <c r="Z20" s="115">
        <v>0</v>
      </c>
      <c r="AA20" s="164">
        <v>0</v>
      </c>
      <c r="AB20" s="115">
        <v>0</v>
      </c>
      <c r="AC20" s="164">
        <v>0</v>
      </c>
      <c r="AD20" s="115">
        <v>0</v>
      </c>
      <c r="AE20" s="164">
        <v>0</v>
      </c>
      <c r="AF20" s="115">
        <v>0</v>
      </c>
      <c r="AG20" s="164">
        <v>0</v>
      </c>
      <c r="AH20" s="115">
        <v>0</v>
      </c>
      <c r="AI20" s="164">
        <v>0</v>
      </c>
      <c r="AJ20" s="115">
        <v>0</v>
      </c>
      <c r="AK20" s="164">
        <v>0</v>
      </c>
      <c r="AL20" s="115">
        <v>0</v>
      </c>
      <c r="AM20" s="287">
        <v>0</v>
      </c>
      <c r="AN20" s="3316">
        <v>0</v>
      </c>
      <c r="AO20" s="104">
        <f t="shared" si="2"/>
        <v>0</v>
      </c>
      <c r="AP20" s="164">
        <v>0</v>
      </c>
      <c r="AQ20" s="104">
        <v>0</v>
      </c>
      <c r="AR20" s="251">
        <v>0</v>
      </c>
      <c r="AS20" s="164">
        <v>0</v>
      </c>
      <c r="AT20" s="251">
        <v>0</v>
      </c>
      <c r="AU20" s="164">
        <v>0</v>
      </c>
      <c r="AV20" s="104">
        <v>0</v>
      </c>
      <c r="AW20" s="104">
        <v>0</v>
      </c>
      <c r="AX20" s="3307" t="str">
        <f t="shared" si="3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4"/>
        <v/>
      </c>
      <c r="CB20" s="3308" t="str">
        <f t="shared" si="5"/>
        <v/>
      </c>
      <c r="CC20" s="3308" t="str">
        <f t="shared" si="6"/>
        <v/>
      </c>
      <c r="CD20" s="3308"/>
      <c r="CE20" s="3308"/>
      <c r="CF20" s="3308"/>
      <c r="CG20" s="3309">
        <f t="shared" si="7"/>
        <v>0</v>
      </c>
      <c r="CH20" s="3309">
        <f t="shared" si="8"/>
        <v>0</v>
      </c>
      <c r="CI20" s="3309">
        <f t="shared" si="9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47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>
        <v>0</v>
      </c>
      <c r="G21" s="145">
        <v>0</v>
      </c>
      <c r="H21" s="115">
        <v>0</v>
      </c>
      <c r="I21" s="145">
        <v>0</v>
      </c>
      <c r="J21" s="115">
        <v>0</v>
      </c>
      <c r="K21" s="164">
        <v>0</v>
      </c>
      <c r="L21" s="115">
        <v>0</v>
      </c>
      <c r="M21" s="164">
        <v>0</v>
      </c>
      <c r="N21" s="115">
        <v>0</v>
      </c>
      <c r="O21" s="164">
        <v>0</v>
      </c>
      <c r="P21" s="115">
        <v>0</v>
      </c>
      <c r="Q21" s="164">
        <v>0</v>
      </c>
      <c r="R21" s="115">
        <v>0</v>
      </c>
      <c r="S21" s="164">
        <v>0</v>
      </c>
      <c r="T21" s="115">
        <v>0</v>
      </c>
      <c r="U21" s="164">
        <v>0</v>
      </c>
      <c r="V21" s="115">
        <v>0</v>
      </c>
      <c r="W21" s="164">
        <v>0</v>
      </c>
      <c r="X21" s="115">
        <v>0</v>
      </c>
      <c r="Y21" s="164">
        <v>0</v>
      </c>
      <c r="Z21" s="115">
        <v>0</v>
      </c>
      <c r="AA21" s="164">
        <v>0</v>
      </c>
      <c r="AB21" s="115">
        <v>0</v>
      </c>
      <c r="AC21" s="164">
        <v>0</v>
      </c>
      <c r="AD21" s="115">
        <v>0</v>
      </c>
      <c r="AE21" s="164">
        <v>0</v>
      </c>
      <c r="AF21" s="115">
        <v>0</v>
      </c>
      <c r="AG21" s="164">
        <v>0</v>
      </c>
      <c r="AH21" s="115">
        <v>0</v>
      </c>
      <c r="AI21" s="164">
        <v>0</v>
      </c>
      <c r="AJ21" s="115">
        <v>0</v>
      </c>
      <c r="AK21" s="164">
        <v>0</v>
      </c>
      <c r="AL21" s="115">
        <v>0</v>
      </c>
      <c r="AM21" s="287">
        <v>0</v>
      </c>
      <c r="AN21" s="3316">
        <v>0</v>
      </c>
      <c r="AO21" s="104">
        <f t="shared" si="2"/>
        <v>0</v>
      </c>
      <c r="AP21" s="164">
        <v>0</v>
      </c>
      <c r="AQ21" s="104">
        <v>0</v>
      </c>
      <c r="AR21" s="251">
        <v>0</v>
      </c>
      <c r="AS21" s="164">
        <v>0</v>
      </c>
      <c r="AT21" s="251">
        <v>0</v>
      </c>
      <c r="AU21" s="164">
        <v>0</v>
      </c>
      <c r="AV21" s="104">
        <v>0</v>
      </c>
      <c r="AW21" s="104">
        <v>0</v>
      </c>
      <c r="AX21" s="3307" t="str">
        <f t="shared" si="3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4"/>
        <v/>
      </c>
      <c r="CB21" s="3308" t="str">
        <f t="shared" si="5"/>
        <v/>
      </c>
      <c r="CC21" s="3308" t="str">
        <f t="shared" si="6"/>
        <v/>
      </c>
      <c r="CD21" s="3308"/>
      <c r="CE21" s="3308"/>
      <c r="CF21" s="3308"/>
      <c r="CG21" s="3309">
        <f t="shared" si="7"/>
        <v>0</v>
      </c>
      <c r="CH21" s="3309">
        <f t="shared" si="8"/>
        <v>0</v>
      </c>
      <c r="CI21" s="3309">
        <f t="shared" si="9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47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>
        <v>0</v>
      </c>
      <c r="G22" s="145">
        <v>0</v>
      </c>
      <c r="H22" s="115">
        <v>0</v>
      </c>
      <c r="I22" s="145">
        <v>0</v>
      </c>
      <c r="J22" s="115">
        <v>0</v>
      </c>
      <c r="K22" s="164">
        <v>0</v>
      </c>
      <c r="L22" s="115">
        <v>0</v>
      </c>
      <c r="M22" s="164">
        <v>0</v>
      </c>
      <c r="N22" s="115">
        <v>0</v>
      </c>
      <c r="O22" s="164">
        <v>0</v>
      </c>
      <c r="P22" s="115">
        <v>0</v>
      </c>
      <c r="Q22" s="164">
        <v>0</v>
      </c>
      <c r="R22" s="115">
        <v>0</v>
      </c>
      <c r="S22" s="164">
        <v>0</v>
      </c>
      <c r="T22" s="115">
        <v>0</v>
      </c>
      <c r="U22" s="164">
        <v>0</v>
      </c>
      <c r="V22" s="115">
        <v>0</v>
      </c>
      <c r="W22" s="164">
        <v>0</v>
      </c>
      <c r="X22" s="115">
        <v>0</v>
      </c>
      <c r="Y22" s="164">
        <v>0</v>
      </c>
      <c r="Z22" s="115">
        <v>0</v>
      </c>
      <c r="AA22" s="164">
        <v>0</v>
      </c>
      <c r="AB22" s="115">
        <v>0</v>
      </c>
      <c r="AC22" s="164">
        <v>0</v>
      </c>
      <c r="AD22" s="115">
        <v>0</v>
      </c>
      <c r="AE22" s="164">
        <v>0</v>
      </c>
      <c r="AF22" s="115">
        <v>0</v>
      </c>
      <c r="AG22" s="164">
        <v>0</v>
      </c>
      <c r="AH22" s="115">
        <v>0</v>
      </c>
      <c r="AI22" s="164">
        <v>0</v>
      </c>
      <c r="AJ22" s="115">
        <v>0</v>
      </c>
      <c r="AK22" s="164">
        <v>0</v>
      </c>
      <c r="AL22" s="115">
        <v>0</v>
      </c>
      <c r="AM22" s="287">
        <v>0</v>
      </c>
      <c r="AN22" s="3316">
        <v>0</v>
      </c>
      <c r="AO22" s="104">
        <f t="shared" si="2"/>
        <v>0</v>
      </c>
      <c r="AP22" s="164">
        <v>0</v>
      </c>
      <c r="AQ22" s="104">
        <v>0</v>
      </c>
      <c r="AR22" s="251">
        <v>0</v>
      </c>
      <c r="AS22" s="164">
        <v>0</v>
      </c>
      <c r="AT22" s="251">
        <v>0</v>
      </c>
      <c r="AU22" s="164">
        <v>0</v>
      </c>
      <c r="AV22" s="104">
        <v>0</v>
      </c>
      <c r="AW22" s="104">
        <v>0</v>
      </c>
      <c r="AX22" s="3307" t="str">
        <f t="shared" si="3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4"/>
        <v/>
      </c>
      <c r="CB22" s="3308" t="str">
        <f t="shared" si="5"/>
        <v/>
      </c>
      <c r="CC22" s="3308" t="str">
        <f t="shared" si="6"/>
        <v/>
      </c>
      <c r="CD22" s="3308"/>
      <c r="CE22" s="3308"/>
      <c r="CF22" s="3308"/>
      <c r="CG22" s="3309">
        <f t="shared" si="7"/>
        <v>0</v>
      </c>
      <c r="CH22" s="3309">
        <f t="shared" si="8"/>
        <v>0</v>
      </c>
      <c r="CI22" s="3309">
        <f t="shared" si="9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47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>
        <v>0</v>
      </c>
      <c r="G23" s="145">
        <v>0</v>
      </c>
      <c r="H23" s="115">
        <v>0</v>
      </c>
      <c r="I23" s="145">
        <v>0</v>
      </c>
      <c r="J23" s="115">
        <v>0</v>
      </c>
      <c r="K23" s="164">
        <v>0</v>
      </c>
      <c r="L23" s="115">
        <v>0</v>
      </c>
      <c r="M23" s="164">
        <v>0</v>
      </c>
      <c r="N23" s="115">
        <v>0</v>
      </c>
      <c r="O23" s="164">
        <v>0</v>
      </c>
      <c r="P23" s="115">
        <v>0</v>
      </c>
      <c r="Q23" s="164">
        <v>0</v>
      </c>
      <c r="R23" s="115">
        <v>0</v>
      </c>
      <c r="S23" s="164">
        <v>0</v>
      </c>
      <c r="T23" s="115">
        <v>0</v>
      </c>
      <c r="U23" s="164">
        <v>0</v>
      </c>
      <c r="V23" s="115">
        <v>0</v>
      </c>
      <c r="W23" s="164">
        <v>0</v>
      </c>
      <c r="X23" s="115">
        <v>0</v>
      </c>
      <c r="Y23" s="164">
        <v>0</v>
      </c>
      <c r="Z23" s="115">
        <v>0</v>
      </c>
      <c r="AA23" s="164">
        <v>0</v>
      </c>
      <c r="AB23" s="115">
        <v>0</v>
      </c>
      <c r="AC23" s="164">
        <v>0</v>
      </c>
      <c r="AD23" s="115">
        <v>0</v>
      </c>
      <c r="AE23" s="164">
        <v>0</v>
      </c>
      <c r="AF23" s="115">
        <v>0</v>
      </c>
      <c r="AG23" s="164">
        <v>0</v>
      </c>
      <c r="AH23" s="115">
        <v>0</v>
      </c>
      <c r="AI23" s="164">
        <v>0</v>
      </c>
      <c r="AJ23" s="115">
        <v>0</v>
      </c>
      <c r="AK23" s="164">
        <v>0</v>
      </c>
      <c r="AL23" s="115">
        <v>0</v>
      </c>
      <c r="AM23" s="287">
        <v>0</v>
      </c>
      <c r="AN23" s="3316">
        <v>0</v>
      </c>
      <c r="AO23" s="104">
        <f t="shared" si="2"/>
        <v>0</v>
      </c>
      <c r="AP23" s="164">
        <v>0</v>
      </c>
      <c r="AQ23" s="104">
        <v>0</v>
      </c>
      <c r="AR23" s="251">
        <v>0</v>
      </c>
      <c r="AS23" s="164">
        <v>0</v>
      </c>
      <c r="AT23" s="251">
        <v>0</v>
      </c>
      <c r="AU23" s="164">
        <v>0</v>
      </c>
      <c r="AV23" s="104">
        <v>0</v>
      </c>
      <c r="AW23" s="104">
        <v>0</v>
      </c>
      <c r="AX23" s="3307" t="str">
        <f t="shared" si="3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4"/>
        <v/>
      </c>
      <c r="CB23" s="3308" t="str">
        <f t="shared" si="5"/>
        <v/>
      </c>
      <c r="CC23" s="3308" t="str">
        <f t="shared" si="6"/>
        <v/>
      </c>
      <c r="CD23" s="3308"/>
      <c r="CE23" s="3308"/>
      <c r="CF23" s="3308"/>
      <c r="CG23" s="3309">
        <f t="shared" si="7"/>
        <v>0</v>
      </c>
      <c r="CH23" s="3309">
        <f t="shared" si="8"/>
        <v>0</v>
      </c>
      <c r="CI23" s="3309">
        <f t="shared" si="9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47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>
        <v>0</v>
      </c>
      <c r="G24" s="137">
        <v>0</v>
      </c>
      <c r="H24" s="152">
        <v>0</v>
      </c>
      <c r="I24" s="137">
        <v>0</v>
      </c>
      <c r="J24" s="152">
        <v>0</v>
      </c>
      <c r="K24" s="165">
        <v>0</v>
      </c>
      <c r="L24" s="152">
        <v>0</v>
      </c>
      <c r="M24" s="165">
        <v>0</v>
      </c>
      <c r="N24" s="152">
        <v>0</v>
      </c>
      <c r="O24" s="165">
        <v>0</v>
      </c>
      <c r="P24" s="152">
        <v>0</v>
      </c>
      <c r="Q24" s="165">
        <v>0</v>
      </c>
      <c r="R24" s="152">
        <v>0</v>
      </c>
      <c r="S24" s="165">
        <v>0</v>
      </c>
      <c r="T24" s="152">
        <v>0</v>
      </c>
      <c r="U24" s="165">
        <v>0</v>
      </c>
      <c r="V24" s="152">
        <v>0</v>
      </c>
      <c r="W24" s="165">
        <v>0</v>
      </c>
      <c r="X24" s="152">
        <v>0</v>
      </c>
      <c r="Y24" s="165">
        <v>0</v>
      </c>
      <c r="Z24" s="152">
        <v>0</v>
      </c>
      <c r="AA24" s="165">
        <v>0</v>
      </c>
      <c r="AB24" s="152">
        <v>0</v>
      </c>
      <c r="AC24" s="165">
        <v>0</v>
      </c>
      <c r="AD24" s="152">
        <v>0</v>
      </c>
      <c r="AE24" s="165">
        <v>0</v>
      </c>
      <c r="AF24" s="152">
        <v>0</v>
      </c>
      <c r="AG24" s="165">
        <v>0</v>
      </c>
      <c r="AH24" s="152">
        <v>0</v>
      </c>
      <c r="AI24" s="165">
        <v>0</v>
      </c>
      <c r="AJ24" s="152">
        <v>0</v>
      </c>
      <c r="AK24" s="165">
        <v>0</v>
      </c>
      <c r="AL24" s="152">
        <v>0</v>
      </c>
      <c r="AM24" s="286">
        <v>0</v>
      </c>
      <c r="AN24" s="3322">
        <v>0</v>
      </c>
      <c r="AO24" s="138">
        <f t="shared" si="2"/>
        <v>0</v>
      </c>
      <c r="AP24" s="165">
        <v>0</v>
      </c>
      <c r="AQ24" s="138">
        <v>0</v>
      </c>
      <c r="AR24" s="291">
        <v>0</v>
      </c>
      <c r="AS24" s="165">
        <v>0</v>
      </c>
      <c r="AT24" s="291">
        <v>0</v>
      </c>
      <c r="AU24" s="165">
        <v>0</v>
      </c>
      <c r="AV24" s="138">
        <v>0</v>
      </c>
      <c r="AW24" s="138">
        <v>0</v>
      </c>
      <c r="AX24" s="3307" t="str">
        <f t="shared" si="3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4"/>
        <v/>
      </c>
      <c r="CB24" s="3308" t="str">
        <f t="shared" si="5"/>
        <v/>
      </c>
      <c r="CC24" s="3308" t="str">
        <f t="shared" si="6"/>
        <v/>
      </c>
      <c r="CD24" s="3308"/>
      <c r="CE24" s="3308"/>
      <c r="CF24" s="3308"/>
      <c r="CG24" s="3309">
        <f t="shared" si="7"/>
        <v>0</v>
      </c>
      <c r="CH24" s="3309">
        <f t="shared" si="8"/>
        <v>0</v>
      </c>
      <c r="CI24" s="3309">
        <f t="shared" si="9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47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>
        <v>0</v>
      </c>
      <c r="G25" s="137">
        <v>0</v>
      </c>
      <c r="H25" s="152">
        <v>0</v>
      </c>
      <c r="I25" s="137">
        <v>0</v>
      </c>
      <c r="J25" s="152">
        <v>0</v>
      </c>
      <c r="K25" s="165">
        <v>0</v>
      </c>
      <c r="L25" s="152">
        <v>0</v>
      </c>
      <c r="M25" s="165">
        <v>0</v>
      </c>
      <c r="N25" s="152">
        <v>0</v>
      </c>
      <c r="O25" s="165">
        <v>0</v>
      </c>
      <c r="P25" s="152">
        <v>0</v>
      </c>
      <c r="Q25" s="165">
        <v>0</v>
      </c>
      <c r="R25" s="152">
        <v>0</v>
      </c>
      <c r="S25" s="165">
        <v>0</v>
      </c>
      <c r="T25" s="152">
        <v>0</v>
      </c>
      <c r="U25" s="165">
        <v>0</v>
      </c>
      <c r="V25" s="152">
        <v>0</v>
      </c>
      <c r="W25" s="165">
        <v>0</v>
      </c>
      <c r="X25" s="152">
        <v>0</v>
      </c>
      <c r="Y25" s="165">
        <v>0</v>
      </c>
      <c r="Z25" s="152">
        <v>0</v>
      </c>
      <c r="AA25" s="165">
        <v>0</v>
      </c>
      <c r="AB25" s="152">
        <v>0</v>
      </c>
      <c r="AC25" s="165">
        <v>0</v>
      </c>
      <c r="AD25" s="152">
        <v>0</v>
      </c>
      <c r="AE25" s="165">
        <v>0</v>
      </c>
      <c r="AF25" s="152">
        <v>0</v>
      </c>
      <c r="AG25" s="165">
        <v>0</v>
      </c>
      <c r="AH25" s="152">
        <v>0</v>
      </c>
      <c r="AI25" s="165">
        <v>0</v>
      </c>
      <c r="AJ25" s="152">
        <v>0</v>
      </c>
      <c r="AK25" s="165">
        <v>0</v>
      </c>
      <c r="AL25" s="152">
        <v>0</v>
      </c>
      <c r="AM25" s="286">
        <v>0</v>
      </c>
      <c r="AN25" s="3322">
        <v>0</v>
      </c>
      <c r="AO25" s="138">
        <f t="shared" si="2"/>
        <v>0</v>
      </c>
      <c r="AP25" s="165">
        <v>0</v>
      </c>
      <c r="AQ25" s="138">
        <v>0</v>
      </c>
      <c r="AR25" s="291">
        <v>0</v>
      </c>
      <c r="AS25" s="165">
        <v>0</v>
      </c>
      <c r="AT25" s="291">
        <v>0</v>
      </c>
      <c r="AU25" s="165">
        <v>0</v>
      </c>
      <c r="AV25" s="138">
        <v>0</v>
      </c>
      <c r="AW25" s="138">
        <v>0</v>
      </c>
      <c r="AX25" s="3307" t="str">
        <f t="shared" si="3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4"/>
        <v/>
      </c>
      <c r="CB25" s="3308" t="str">
        <f t="shared" si="5"/>
        <v/>
      </c>
      <c r="CC25" s="3308" t="str">
        <f t="shared" si="6"/>
        <v/>
      </c>
      <c r="CD25" s="3308"/>
      <c r="CE25" s="3308"/>
      <c r="CF25" s="3308"/>
      <c r="CG25" s="3309">
        <f t="shared" si="7"/>
        <v>0</v>
      </c>
      <c r="CH25" s="3309">
        <f t="shared" si="8"/>
        <v>0</v>
      </c>
      <c r="CI25" s="3309">
        <f t="shared" si="9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47"/>
      <c r="B26" s="3310" t="s">
        <v>467</v>
      </c>
      <c r="C26" s="3314">
        <f t="shared" si="0"/>
        <v>5</v>
      </c>
      <c r="D26" s="3320">
        <f t="shared" si="1"/>
        <v>1</v>
      </c>
      <c r="E26" s="3321">
        <f t="shared" si="1"/>
        <v>4</v>
      </c>
      <c r="F26" s="125">
        <v>0</v>
      </c>
      <c r="G26" s="137">
        <v>0</v>
      </c>
      <c r="H26" s="152">
        <v>1</v>
      </c>
      <c r="I26" s="137">
        <v>0</v>
      </c>
      <c r="J26" s="152">
        <v>0</v>
      </c>
      <c r="K26" s="165">
        <v>1</v>
      </c>
      <c r="L26" s="152">
        <v>0</v>
      </c>
      <c r="M26" s="165">
        <v>0</v>
      </c>
      <c r="N26" s="152">
        <v>0</v>
      </c>
      <c r="O26" s="165">
        <v>0</v>
      </c>
      <c r="P26" s="152">
        <v>0</v>
      </c>
      <c r="Q26" s="165">
        <v>0</v>
      </c>
      <c r="R26" s="152">
        <v>0</v>
      </c>
      <c r="S26" s="165">
        <v>0</v>
      </c>
      <c r="T26" s="152">
        <v>0</v>
      </c>
      <c r="U26" s="165">
        <v>3</v>
      </c>
      <c r="V26" s="152">
        <v>0</v>
      </c>
      <c r="W26" s="165">
        <v>0</v>
      </c>
      <c r="X26" s="152">
        <v>0</v>
      </c>
      <c r="Y26" s="165">
        <v>0</v>
      </c>
      <c r="Z26" s="152">
        <v>0</v>
      </c>
      <c r="AA26" s="165">
        <v>0</v>
      </c>
      <c r="AB26" s="152">
        <v>0</v>
      </c>
      <c r="AC26" s="165">
        <v>0</v>
      </c>
      <c r="AD26" s="152">
        <v>0</v>
      </c>
      <c r="AE26" s="165">
        <v>0</v>
      </c>
      <c r="AF26" s="152">
        <v>0</v>
      </c>
      <c r="AG26" s="165">
        <v>0</v>
      </c>
      <c r="AH26" s="152">
        <v>0</v>
      </c>
      <c r="AI26" s="165">
        <v>0</v>
      </c>
      <c r="AJ26" s="152">
        <v>0</v>
      </c>
      <c r="AK26" s="165">
        <v>0</v>
      </c>
      <c r="AL26" s="152">
        <v>0</v>
      </c>
      <c r="AM26" s="286">
        <v>0</v>
      </c>
      <c r="AN26" s="3322">
        <v>0</v>
      </c>
      <c r="AO26" s="138">
        <f t="shared" si="2"/>
        <v>5</v>
      </c>
      <c r="AP26" s="165">
        <v>0</v>
      </c>
      <c r="AQ26" s="138">
        <v>0</v>
      </c>
      <c r="AR26" s="291">
        <v>0</v>
      </c>
      <c r="AS26" s="165">
        <v>2</v>
      </c>
      <c r="AT26" s="291">
        <v>3</v>
      </c>
      <c r="AU26" s="165">
        <v>3</v>
      </c>
      <c r="AV26" s="138">
        <v>0</v>
      </c>
      <c r="AW26" s="138">
        <v>2</v>
      </c>
      <c r="AX26" s="3307" t="str">
        <f t="shared" si="3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4"/>
        <v/>
      </c>
      <c r="CB26" s="3308" t="str">
        <f t="shared" si="5"/>
        <v/>
      </c>
      <c r="CC26" s="3308" t="str">
        <f t="shared" si="6"/>
        <v/>
      </c>
      <c r="CD26" s="3308"/>
      <c r="CE26" s="3308"/>
      <c r="CF26" s="3308"/>
      <c r="CG26" s="3309">
        <f t="shared" si="7"/>
        <v>0</v>
      </c>
      <c r="CH26" s="3309">
        <f t="shared" si="8"/>
        <v>0</v>
      </c>
      <c r="CI26" s="3309">
        <f t="shared" si="9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47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>
        <v>0</v>
      </c>
      <c r="G27" s="137">
        <v>0</v>
      </c>
      <c r="H27" s="152">
        <v>0</v>
      </c>
      <c r="I27" s="137">
        <v>0</v>
      </c>
      <c r="J27" s="152">
        <v>0</v>
      </c>
      <c r="K27" s="165">
        <v>0</v>
      </c>
      <c r="L27" s="152">
        <v>0</v>
      </c>
      <c r="M27" s="165">
        <v>0</v>
      </c>
      <c r="N27" s="152">
        <v>0</v>
      </c>
      <c r="O27" s="165">
        <v>0</v>
      </c>
      <c r="P27" s="152">
        <v>0</v>
      </c>
      <c r="Q27" s="165">
        <v>0</v>
      </c>
      <c r="R27" s="152">
        <v>0</v>
      </c>
      <c r="S27" s="165">
        <v>0</v>
      </c>
      <c r="T27" s="152">
        <v>0</v>
      </c>
      <c r="U27" s="165">
        <v>0</v>
      </c>
      <c r="V27" s="152">
        <v>0</v>
      </c>
      <c r="W27" s="165">
        <v>0</v>
      </c>
      <c r="X27" s="152">
        <v>0</v>
      </c>
      <c r="Y27" s="165">
        <v>0</v>
      </c>
      <c r="Z27" s="152">
        <v>0</v>
      </c>
      <c r="AA27" s="165">
        <v>0</v>
      </c>
      <c r="AB27" s="152">
        <v>0</v>
      </c>
      <c r="AC27" s="165">
        <v>0</v>
      </c>
      <c r="AD27" s="152">
        <v>0</v>
      </c>
      <c r="AE27" s="165">
        <v>0</v>
      </c>
      <c r="AF27" s="152">
        <v>0</v>
      </c>
      <c r="AG27" s="165">
        <v>0</v>
      </c>
      <c r="AH27" s="152">
        <v>0</v>
      </c>
      <c r="AI27" s="165">
        <v>0</v>
      </c>
      <c r="AJ27" s="152">
        <v>0</v>
      </c>
      <c r="AK27" s="165">
        <v>0</v>
      </c>
      <c r="AL27" s="152">
        <v>0</v>
      </c>
      <c r="AM27" s="286">
        <v>0</v>
      </c>
      <c r="AN27" s="3322">
        <v>0</v>
      </c>
      <c r="AO27" s="138">
        <f t="shared" si="2"/>
        <v>0</v>
      </c>
      <c r="AP27" s="165">
        <v>0</v>
      </c>
      <c r="AQ27" s="138">
        <v>0</v>
      </c>
      <c r="AR27" s="291">
        <v>0</v>
      </c>
      <c r="AS27" s="165">
        <v>0</v>
      </c>
      <c r="AT27" s="291">
        <v>0</v>
      </c>
      <c r="AU27" s="165">
        <v>0</v>
      </c>
      <c r="AV27" s="138">
        <v>0</v>
      </c>
      <c r="AW27" s="138">
        <v>0</v>
      </c>
      <c r="AX27" s="3307" t="str">
        <f t="shared" si="3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4"/>
        <v/>
      </c>
      <c r="CB27" s="3308" t="str">
        <f t="shared" si="5"/>
        <v/>
      </c>
      <c r="CC27" s="3308" t="str">
        <f t="shared" si="6"/>
        <v/>
      </c>
      <c r="CD27" s="3308"/>
      <c r="CE27" s="3308"/>
      <c r="CF27" s="3308"/>
      <c r="CG27" s="3309">
        <f t="shared" si="7"/>
        <v>0</v>
      </c>
      <c r="CH27" s="3309">
        <f t="shared" si="8"/>
        <v>0</v>
      </c>
      <c r="CI27" s="3309">
        <f t="shared" si="9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36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>
        <v>0</v>
      </c>
      <c r="G28" s="137">
        <v>0</v>
      </c>
      <c r="H28" s="152">
        <v>0</v>
      </c>
      <c r="I28" s="137">
        <v>0</v>
      </c>
      <c r="J28" s="152">
        <v>0</v>
      </c>
      <c r="K28" s="165">
        <v>0</v>
      </c>
      <c r="L28" s="152">
        <v>0</v>
      </c>
      <c r="M28" s="165">
        <v>0</v>
      </c>
      <c r="N28" s="152">
        <v>0</v>
      </c>
      <c r="O28" s="165">
        <v>0</v>
      </c>
      <c r="P28" s="152">
        <v>0</v>
      </c>
      <c r="Q28" s="165">
        <v>0</v>
      </c>
      <c r="R28" s="152">
        <v>0</v>
      </c>
      <c r="S28" s="165">
        <v>0</v>
      </c>
      <c r="T28" s="152">
        <v>0</v>
      </c>
      <c r="U28" s="165">
        <v>0</v>
      </c>
      <c r="V28" s="152">
        <v>0</v>
      </c>
      <c r="W28" s="165">
        <v>0</v>
      </c>
      <c r="X28" s="152">
        <v>0</v>
      </c>
      <c r="Y28" s="165">
        <v>0</v>
      </c>
      <c r="Z28" s="152">
        <v>0</v>
      </c>
      <c r="AA28" s="165">
        <v>0</v>
      </c>
      <c r="AB28" s="152">
        <v>0</v>
      </c>
      <c r="AC28" s="165">
        <v>0</v>
      </c>
      <c r="AD28" s="152">
        <v>0</v>
      </c>
      <c r="AE28" s="165">
        <v>0</v>
      </c>
      <c r="AF28" s="152">
        <v>0</v>
      </c>
      <c r="AG28" s="165">
        <v>0</v>
      </c>
      <c r="AH28" s="152">
        <v>0</v>
      </c>
      <c r="AI28" s="165">
        <v>0</v>
      </c>
      <c r="AJ28" s="152">
        <v>0</v>
      </c>
      <c r="AK28" s="165">
        <v>0</v>
      </c>
      <c r="AL28" s="152">
        <v>0</v>
      </c>
      <c r="AM28" s="307">
        <v>0</v>
      </c>
      <c r="AN28" s="3322">
        <v>0</v>
      </c>
      <c r="AO28" s="138">
        <f t="shared" si="2"/>
        <v>0</v>
      </c>
      <c r="AP28" s="165">
        <v>0</v>
      </c>
      <c r="AQ28" s="138">
        <v>0</v>
      </c>
      <c r="AR28" s="291">
        <v>0</v>
      </c>
      <c r="AS28" s="165">
        <v>0</v>
      </c>
      <c r="AT28" s="291">
        <v>0</v>
      </c>
      <c r="AU28" s="165">
        <v>0</v>
      </c>
      <c r="AV28" s="138">
        <v>0</v>
      </c>
      <c r="AW28" s="138">
        <v>0</v>
      </c>
      <c r="AX28" s="3307" t="str">
        <f t="shared" si="3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6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9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37" t="s">
        <v>49</v>
      </c>
      <c r="B29" s="5446"/>
      <c r="C29" s="3263">
        <f>SUM(D29:E29)</f>
        <v>5</v>
      </c>
      <c r="D29" s="704">
        <f>+F29+H29+J29+L29+N29+P29+R29+T29+V29+X29+Z29+AB29+AD29+AF29+AH29+AJ29+AL29</f>
        <v>1</v>
      </c>
      <c r="E29" s="3263">
        <f>+G29+I29+K29+M29+O29+Q29+S29+U29+W29+Y29+AA29+AC29+AE29+AG29+AI29+AK29+AM29</f>
        <v>4</v>
      </c>
      <c r="F29" s="707">
        <f>SUM(F13:F28)</f>
        <v>0</v>
      </c>
      <c r="G29" s="756">
        <f>SUM(G13:G28)</f>
        <v>0</v>
      </c>
      <c r="H29" s="707">
        <f t="shared" ref="H29:AW29" si="10">SUM(H13:H28)</f>
        <v>1</v>
      </c>
      <c r="I29" s="756">
        <f t="shared" si="10"/>
        <v>0</v>
      </c>
      <c r="J29" s="707">
        <f t="shared" si="10"/>
        <v>0</v>
      </c>
      <c r="K29" s="756">
        <f t="shared" si="10"/>
        <v>1</v>
      </c>
      <c r="L29" s="707">
        <f t="shared" si="10"/>
        <v>0</v>
      </c>
      <c r="M29" s="756">
        <f t="shared" si="10"/>
        <v>0</v>
      </c>
      <c r="N29" s="707">
        <f t="shared" si="10"/>
        <v>0</v>
      </c>
      <c r="O29" s="756">
        <f t="shared" si="10"/>
        <v>0</v>
      </c>
      <c r="P29" s="707">
        <f t="shared" si="10"/>
        <v>0</v>
      </c>
      <c r="Q29" s="756">
        <f t="shared" si="10"/>
        <v>0</v>
      </c>
      <c r="R29" s="707">
        <f t="shared" si="10"/>
        <v>0</v>
      </c>
      <c r="S29" s="756">
        <f t="shared" si="10"/>
        <v>0</v>
      </c>
      <c r="T29" s="707">
        <f t="shared" si="10"/>
        <v>0</v>
      </c>
      <c r="U29" s="756">
        <f t="shared" si="10"/>
        <v>3</v>
      </c>
      <c r="V29" s="707">
        <f t="shared" si="10"/>
        <v>0</v>
      </c>
      <c r="W29" s="756">
        <f t="shared" si="10"/>
        <v>0</v>
      </c>
      <c r="X29" s="707">
        <f t="shared" si="10"/>
        <v>0</v>
      </c>
      <c r="Y29" s="756">
        <f t="shared" si="10"/>
        <v>0</v>
      </c>
      <c r="Z29" s="707">
        <f t="shared" si="10"/>
        <v>0</v>
      </c>
      <c r="AA29" s="756">
        <f t="shared" si="10"/>
        <v>0</v>
      </c>
      <c r="AB29" s="707">
        <f t="shared" si="10"/>
        <v>0</v>
      </c>
      <c r="AC29" s="756">
        <f t="shared" si="10"/>
        <v>0</v>
      </c>
      <c r="AD29" s="707">
        <f t="shared" si="10"/>
        <v>0</v>
      </c>
      <c r="AE29" s="756">
        <f t="shared" si="10"/>
        <v>0</v>
      </c>
      <c r="AF29" s="707">
        <f t="shared" si="10"/>
        <v>0</v>
      </c>
      <c r="AG29" s="756">
        <f t="shared" si="10"/>
        <v>0</v>
      </c>
      <c r="AH29" s="707">
        <f t="shared" si="10"/>
        <v>0</v>
      </c>
      <c r="AI29" s="756">
        <f t="shared" si="10"/>
        <v>0</v>
      </c>
      <c r="AJ29" s="707">
        <f t="shared" si="10"/>
        <v>0</v>
      </c>
      <c r="AK29" s="756">
        <f t="shared" si="10"/>
        <v>0</v>
      </c>
      <c r="AL29" s="707">
        <f t="shared" si="10"/>
        <v>0</v>
      </c>
      <c r="AM29" s="297">
        <f t="shared" si="10"/>
        <v>0</v>
      </c>
      <c r="AN29" s="3326">
        <f t="shared" si="10"/>
        <v>0</v>
      </c>
      <c r="AO29" s="704">
        <f t="shared" si="10"/>
        <v>5</v>
      </c>
      <c r="AP29" s="3263">
        <f t="shared" si="10"/>
        <v>0</v>
      </c>
      <c r="AQ29" s="704">
        <f t="shared" si="10"/>
        <v>0</v>
      </c>
      <c r="AR29" s="3327">
        <f t="shared" si="10"/>
        <v>0</v>
      </c>
      <c r="AS29" s="3263">
        <f t="shared" si="10"/>
        <v>2</v>
      </c>
      <c r="AT29" s="3327">
        <f t="shared" si="10"/>
        <v>3</v>
      </c>
      <c r="AU29" s="3263">
        <f t="shared" si="10"/>
        <v>3</v>
      </c>
      <c r="AV29" s="704">
        <f>SUM(AV13:AV28)</f>
        <v>0</v>
      </c>
      <c r="AW29" s="704">
        <f t="shared" si="10"/>
        <v>2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77" t="s">
        <v>449</v>
      </c>
      <c r="B31" s="5377" t="s">
        <v>49</v>
      </c>
      <c r="C31" s="5454" t="s">
        <v>450</v>
      </c>
      <c r="D31" s="5463" t="s">
        <v>451</v>
      </c>
      <c r="E31" s="5459" t="s">
        <v>452</v>
      </c>
      <c r="F31" s="5461" t="s">
        <v>465</v>
      </c>
      <c r="G31" s="5438"/>
      <c r="H31" s="5438"/>
      <c r="I31" s="5438"/>
      <c r="J31" s="5438"/>
      <c r="K31" s="5438"/>
      <c r="L31" s="5438"/>
      <c r="M31" s="5438"/>
      <c r="N31" s="5438"/>
      <c r="O31" s="5438"/>
      <c r="P31" s="5438"/>
      <c r="Q31" s="5438"/>
      <c r="R31" s="5438"/>
      <c r="S31" s="5438"/>
      <c r="T31" s="5438"/>
      <c r="U31" s="5438"/>
      <c r="V31" s="5438"/>
      <c r="W31" s="5438"/>
      <c r="X31" s="5438"/>
      <c r="Y31" s="5438"/>
      <c r="Z31" s="5438"/>
      <c r="AA31" s="5438"/>
      <c r="AB31" s="5438"/>
      <c r="AC31" s="5438"/>
      <c r="AD31" s="5438"/>
      <c r="AE31" s="5438"/>
      <c r="AF31" s="5462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78"/>
      <c r="B32" s="5378"/>
      <c r="C32" s="5455"/>
      <c r="D32" s="5464"/>
      <c r="E32" s="5460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5</v>
      </c>
      <c r="C33" s="208">
        <v>0</v>
      </c>
      <c r="D33" s="208">
        <v>0</v>
      </c>
      <c r="E33" s="209">
        <v>0</v>
      </c>
      <c r="F33" s="2696">
        <v>0</v>
      </c>
      <c r="G33" s="90">
        <v>0</v>
      </c>
      <c r="H33" s="90">
        <v>0</v>
      </c>
      <c r="I33" s="90">
        <v>0</v>
      </c>
      <c r="J33" s="195">
        <v>0</v>
      </c>
      <c r="K33" s="3338">
        <v>0</v>
      </c>
      <c r="L33" s="3338">
        <v>0</v>
      </c>
      <c r="M33" s="3338">
        <v>0</v>
      </c>
      <c r="N33" s="3338">
        <v>0</v>
      </c>
      <c r="O33" s="3338">
        <v>0</v>
      </c>
      <c r="P33" s="3338">
        <v>0</v>
      </c>
      <c r="Q33" s="3338">
        <v>0</v>
      </c>
      <c r="R33" s="3338">
        <v>0</v>
      </c>
      <c r="S33" s="3338">
        <v>0</v>
      </c>
      <c r="T33" s="2238">
        <v>0</v>
      </c>
      <c r="U33" s="3338">
        <v>0</v>
      </c>
      <c r="V33" s="3338">
        <v>0</v>
      </c>
      <c r="W33" s="3338">
        <v>5</v>
      </c>
      <c r="X33" s="3338">
        <v>0</v>
      </c>
      <c r="Y33" s="3338">
        <v>0</v>
      </c>
      <c r="Z33" s="3338">
        <v>0</v>
      </c>
      <c r="AA33" s="3338">
        <v>0</v>
      </c>
      <c r="AB33" s="3338">
        <v>0</v>
      </c>
      <c r="AC33" s="3338">
        <v>0</v>
      </c>
      <c r="AD33" s="3338">
        <v>0</v>
      </c>
      <c r="AE33" s="3338">
        <v>0</v>
      </c>
      <c r="AF33" s="2959">
        <v>0</v>
      </c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>
        <v>0</v>
      </c>
      <c r="D34" s="128">
        <v>0</v>
      </c>
      <c r="E34" s="154">
        <v>0</v>
      </c>
      <c r="F34" s="2777">
        <v>0</v>
      </c>
      <c r="G34" s="2942">
        <v>0</v>
      </c>
      <c r="H34" s="2942">
        <v>0</v>
      </c>
      <c r="I34" s="2942">
        <v>0</v>
      </c>
      <c r="J34" s="131">
        <v>0</v>
      </c>
      <c r="K34" s="3339">
        <v>0</v>
      </c>
      <c r="L34" s="3339">
        <v>0</v>
      </c>
      <c r="M34" s="3339">
        <v>0</v>
      </c>
      <c r="N34" s="3339">
        <v>0</v>
      </c>
      <c r="O34" s="3339">
        <v>0</v>
      </c>
      <c r="P34" s="3339">
        <v>0</v>
      </c>
      <c r="Q34" s="3339">
        <v>0</v>
      </c>
      <c r="R34" s="3339">
        <v>0</v>
      </c>
      <c r="S34" s="3339">
        <v>0</v>
      </c>
      <c r="T34" s="3028">
        <v>0</v>
      </c>
      <c r="U34" s="3339">
        <v>0</v>
      </c>
      <c r="V34" s="3339">
        <v>0</v>
      </c>
      <c r="W34" s="3339">
        <v>0</v>
      </c>
      <c r="X34" s="3339">
        <v>0</v>
      </c>
      <c r="Y34" s="3339">
        <v>0</v>
      </c>
      <c r="Z34" s="3339">
        <v>0</v>
      </c>
      <c r="AA34" s="3339">
        <v>0</v>
      </c>
      <c r="AB34" s="3339">
        <v>0</v>
      </c>
      <c r="AC34" s="3339">
        <v>0</v>
      </c>
      <c r="AD34" s="3339">
        <v>0</v>
      </c>
      <c r="AE34" s="3339">
        <v>0</v>
      </c>
      <c r="AF34" s="2895">
        <v>0</v>
      </c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1">SUM(C35:AF35)</f>
        <v>0</v>
      </c>
      <c r="C35" s="128">
        <v>0</v>
      </c>
      <c r="D35" s="128">
        <v>0</v>
      </c>
      <c r="E35" s="154">
        <v>0</v>
      </c>
      <c r="F35" s="2777">
        <v>0</v>
      </c>
      <c r="G35" s="2942">
        <v>0</v>
      </c>
      <c r="H35" s="2942">
        <v>0</v>
      </c>
      <c r="I35" s="2942">
        <v>0</v>
      </c>
      <c r="J35" s="131">
        <v>0</v>
      </c>
      <c r="K35" s="3339">
        <v>0</v>
      </c>
      <c r="L35" s="3339">
        <v>0</v>
      </c>
      <c r="M35" s="3339">
        <v>0</v>
      </c>
      <c r="N35" s="3339">
        <v>0</v>
      </c>
      <c r="O35" s="3339">
        <v>0</v>
      </c>
      <c r="P35" s="3339">
        <v>0</v>
      </c>
      <c r="Q35" s="3339">
        <v>0</v>
      </c>
      <c r="R35" s="3339">
        <v>0</v>
      </c>
      <c r="S35" s="3339">
        <v>0</v>
      </c>
      <c r="T35" s="3028">
        <v>0</v>
      </c>
      <c r="U35" s="3339">
        <v>0</v>
      </c>
      <c r="V35" s="3339">
        <v>0</v>
      </c>
      <c r="W35" s="3339">
        <v>0</v>
      </c>
      <c r="X35" s="3339">
        <v>0</v>
      </c>
      <c r="Y35" s="3339">
        <v>0</v>
      </c>
      <c r="Z35" s="3339">
        <v>0</v>
      </c>
      <c r="AA35" s="3339">
        <v>0</v>
      </c>
      <c r="AB35" s="3339">
        <v>0</v>
      </c>
      <c r="AC35" s="3339">
        <v>0</v>
      </c>
      <c r="AD35" s="3339">
        <v>0</v>
      </c>
      <c r="AE35" s="3339">
        <v>0</v>
      </c>
      <c r="AF35" s="2895">
        <v>0</v>
      </c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1"/>
        <v>0</v>
      </c>
      <c r="C36" s="128">
        <v>0</v>
      </c>
      <c r="D36" s="128">
        <v>0</v>
      </c>
      <c r="E36" s="154">
        <v>0</v>
      </c>
      <c r="F36" s="2777">
        <v>0</v>
      </c>
      <c r="G36" s="2942">
        <v>0</v>
      </c>
      <c r="H36" s="2942">
        <v>0</v>
      </c>
      <c r="I36" s="2942">
        <v>0</v>
      </c>
      <c r="J36" s="131">
        <v>0</v>
      </c>
      <c r="K36" s="3339">
        <v>0</v>
      </c>
      <c r="L36" s="3339">
        <v>0</v>
      </c>
      <c r="M36" s="3339">
        <v>0</v>
      </c>
      <c r="N36" s="3339">
        <v>0</v>
      </c>
      <c r="O36" s="3339">
        <v>0</v>
      </c>
      <c r="P36" s="3339">
        <v>0</v>
      </c>
      <c r="Q36" s="3339">
        <v>0</v>
      </c>
      <c r="R36" s="3339">
        <v>0</v>
      </c>
      <c r="S36" s="3339">
        <v>0</v>
      </c>
      <c r="T36" s="3028">
        <v>0</v>
      </c>
      <c r="U36" s="3339">
        <v>0</v>
      </c>
      <c r="V36" s="3339">
        <v>0</v>
      </c>
      <c r="W36" s="3339">
        <v>0</v>
      </c>
      <c r="X36" s="3339">
        <v>0</v>
      </c>
      <c r="Y36" s="3339">
        <v>0</v>
      </c>
      <c r="Z36" s="3339">
        <v>0</v>
      </c>
      <c r="AA36" s="3339">
        <v>0</v>
      </c>
      <c r="AB36" s="3339">
        <v>0</v>
      </c>
      <c r="AC36" s="3339">
        <v>0</v>
      </c>
      <c r="AD36" s="3339">
        <v>0</v>
      </c>
      <c r="AE36" s="3339">
        <v>0</v>
      </c>
      <c r="AF36" s="2895">
        <v>0</v>
      </c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1"/>
        <v>0</v>
      </c>
      <c r="C37" s="128">
        <v>0</v>
      </c>
      <c r="D37" s="128">
        <v>0</v>
      </c>
      <c r="E37" s="154">
        <v>0</v>
      </c>
      <c r="F37" s="2777">
        <v>0</v>
      </c>
      <c r="G37" s="2942">
        <v>0</v>
      </c>
      <c r="H37" s="2942">
        <v>0</v>
      </c>
      <c r="I37" s="2942">
        <v>0</v>
      </c>
      <c r="J37" s="131">
        <v>0</v>
      </c>
      <c r="K37" s="3339">
        <v>0</v>
      </c>
      <c r="L37" s="3339">
        <v>0</v>
      </c>
      <c r="M37" s="3339">
        <v>0</v>
      </c>
      <c r="N37" s="3339">
        <v>0</v>
      </c>
      <c r="O37" s="3339">
        <v>0</v>
      </c>
      <c r="P37" s="3339">
        <v>0</v>
      </c>
      <c r="Q37" s="3339">
        <v>0</v>
      </c>
      <c r="R37" s="3339">
        <v>0</v>
      </c>
      <c r="S37" s="3339">
        <v>0</v>
      </c>
      <c r="T37" s="3028">
        <v>0</v>
      </c>
      <c r="U37" s="3339">
        <v>0</v>
      </c>
      <c r="V37" s="3339">
        <v>0</v>
      </c>
      <c r="W37" s="3339">
        <v>0</v>
      </c>
      <c r="X37" s="3339">
        <v>0</v>
      </c>
      <c r="Y37" s="3339">
        <v>0</v>
      </c>
      <c r="Z37" s="3339">
        <v>0</v>
      </c>
      <c r="AA37" s="3339">
        <v>0</v>
      </c>
      <c r="AB37" s="3339">
        <v>0</v>
      </c>
      <c r="AC37" s="3339">
        <v>0</v>
      </c>
      <c r="AD37" s="3339">
        <v>0</v>
      </c>
      <c r="AE37" s="3339">
        <v>0</v>
      </c>
      <c r="AF37" s="2895">
        <v>0</v>
      </c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1"/>
        <v>0</v>
      </c>
      <c r="C38" s="128">
        <v>0</v>
      </c>
      <c r="D38" s="128">
        <v>0</v>
      </c>
      <c r="E38" s="154">
        <v>0</v>
      </c>
      <c r="F38" s="2777">
        <v>0</v>
      </c>
      <c r="G38" s="2942">
        <v>0</v>
      </c>
      <c r="H38" s="2942">
        <v>0</v>
      </c>
      <c r="I38" s="2942">
        <v>0</v>
      </c>
      <c r="J38" s="131">
        <v>0</v>
      </c>
      <c r="K38" s="3339">
        <v>0</v>
      </c>
      <c r="L38" s="3339">
        <v>0</v>
      </c>
      <c r="M38" s="3339">
        <v>0</v>
      </c>
      <c r="N38" s="3339">
        <v>0</v>
      </c>
      <c r="O38" s="3339">
        <v>0</v>
      </c>
      <c r="P38" s="3339">
        <v>0</v>
      </c>
      <c r="Q38" s="3339">
        <v>0</v>
      </c>
      <c r="R38" s="3339">
        <v>0</v>
      </c>
      <c r="S38" s="3339">
        <v>0</v>
      </c>
      <c r="T38" s="3028">
        <v>0</v>
      </c>
      <c r="U38" s="3339">
        <v>0</v>
      </c>
      <c r="V38" s="3339">
        <v>0</v>
      </c>
      <c r="W38" s="3339">
        <v>0</v>
      </c>
      <c r="X38" s="3339">
        <v>0</v>
      </c>
      <c r="Y38" s="3339">
        <v>0</v>
      </c>
      <c r="Z38" s="3339">
        <v>0</v>
      </c>
      <c r="AA38" s="3339">
        <v>0</v>
      </c>
      <c r="AB38" s="3339">
        <v>0</v>
      </c>
      <c r="AC38" s="3339">
        <v>0</v>
      </c>
      <c r="AD38" s="3339">
        <v>0</v>
      </c>
      <c r="AE38" s="3339">
        <v>0</v>
      </c>
      <c r="AF38" s="2895">
        <v>0</v>
      </c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1"/>
        <v>0</v>
      </c>
      <c r="C39" s="128">
        <v>0</v>
      </c>
      <c r="D39" s="128">
        <v>0</v>
      </c>
      <c r="E39" s="154">
        <v>0</v>
      </c>
      <c r="F39" s="2777">
        <v>0</v>
      </c>
      <c r="G39" s="2942">
        <v>0</v>
      </c>
      <c r="H39" s="2942">
        <v>0</v>
      </c>
      <c r="I39" s="2942">
        <v>0</v>
      </c>
      <c r="J39" s="131">
        <v>0</v>
      </c>
      <c r="K39" s="3339">
        <v>0</v>
      </c>
      <c r="L39" s="3339">
        <v>0</v>
      </c>
      <c r="M39" s="3339">
        <v>0</v>
      </c>
      <c r="N39" s="3339">
        <v>0</v>
      </c>
      <c r="O39" s="3339">
        <v>0</v>
      </c>
      <c r="P39" s="3339">
        <v>0</v>
      </c>
      <c r="Q39" s="3339">
        <v>0</v>
      </c>
      <c r="R39" s="3339">
        <v>0</v>
      </c>
      <c r="S39" s="3339">
        <v>0</v>
      </c>
      <c r="T39" s="3028">
        <v>0</v>
      </c>
      <c r="U39" s="3339">
        <v>0</v>
      </c>
      <c r="V39" s="3339">
        <v>0</v>
      </c>
      <c r="W39" s="3339">
        <v>0</v>
      </c>
      <c r="X39" s="3339">
        <v>0</v>
      </c>
      <c r="Y39" s="3339">
        <v>0</v>
      </c>
      <c r="Z39" s="3339">
        <v>0</v>
      </c>
      <c r="AA39" s="3339">
        <v>0</v>
      </c>
      <c r="AB39" s="3339">
        <v>0</v>
      </c>
      <c r="AC39" s="3339">
        <v>0</v>
      </c>
      <c r="AD39" s="3339">
        <v>0</v>
      </c>
      <c r="AE39" s="3339">
        <v>0</v>
      </c>
      <c r="AF39" s="2895">
        <v>0</v>
      </c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1"/>
        <v>0</v>
      </c>
      <c r="C40" s="128">
        <v>0</v>
      </c>
      <c r="D40" s="128">
        <v>0</v>
      </c>
      <c r="E40" s="154">
        <v>0</v>
      </c>
      <c r="F40" s="2777">
        <v>0</v>
      </c>
      <c r="G40" s="2942">
        <v>0</v>
      </c>
      <c r="H40" s="2942">
        <v>0</v>
      </c>
      <c r="I40" s="2942">
        <v>0</v>
      </c>
      <c r="J40" s="131">
        <v>0</v>
      </c>
      <c r="K40" s="3339">
        <v>0</v>
      </c>
      <c r="L40" s="3339">
        <v>0</v>
      </c>
      <c r="M40" s="3339">
        <v>0</v>
      </c>
      <c r="N40" s="3339">
        <v>0</v>
      </c>
      <c r="O40" s="3339">
        <v>0</v>
      </c>
      <c r="P40" s="3339">
        <v>0</v>
      </c>
      <c r="Q40" s="3339">
        <v>0</v>
      </c>
      <c r="R40" s="3339">
        <v>0</v>
      </c>
      <c r="S40" s="3339">
        <v>0</v>
      </c>
      <c r="T40" s="3028">
        <v>0</v>
      </c>
      <c r="U40" s="3339">
        <v>0</v>
      </c>
      <c r="V40" s="3339">
        <v>0</v>
      </c>
      <c r="W40" s="3339">
        <v>0</v>
      </c>
      <c r="X40" s="3339">
        <v>0</v>
      </c>
      <c r="Y40" s="3339">
        <v>0</v>
      </c>
      <c r="Z40" s="3339">
        <v>0</v>
      </c>
      <c r="AA40" s="3339">
        <v>0</v>
      </c>
      <c r="AB40" s="3339">
        <v>0</v>
      </c>
      <c r="AC40" s="3339">
        <v>0</v>
      </c>
      <c r="AD40" s="3339">
        <v>0</v>
      </c>
      <c r="AE40" s="3339">
        <v>0</v>
      </c>
      <c r="AF40" s="2895">
        <v>0</v>
      </c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1"/>
        <v>0</v>
      </c>
      <c r="C41" s="128">
        <v>0</v>
      </c>
      <c r="D41" s="128">
        <v>0</v>
      </c>
      <c r="E41" s="154">
        <v>0</v>
      </c>
      <c r="F41" s="2777">
        <v>0</v>
      </c>
      <c r="G41" s="2942">
        <v>0</v>
      </c>
      <c r="H41" s="2942">
        <v>0</v>
      </c>
      <c r="I41" s="2942">
        <v>0</v>
      </c>
      <c r="J41" s="131">
        <v>0</v>
      </c>
      <c r="K41" s="3339">
        <v>0</v>
      </c>
      <c r="L41" s="3339">
        <v>0</v>
      </c>
      <c r="M41" s="3339">
        <v>0</v>
      </c>
      <c r="N41" s="3339">
        <v>0</v>
      </c>
      <c r="O41" s="3339">
        <v>0</v>
      </c>
      <c r="P41" s="3339">
        <v>0</v>
      </c>
      <c r="Q41" s="3339">
        <v>0</v>
      </c>
      <c r="R41" s="3339">
        <v>0</v>
      </c>
      <c r="S41" s="3339">
        <v>0</v>
      </c>
      <c r="T41" s="3028">
        <v>0</v>
      </c>
      <c r="U41" s="3339">
        <v>0</v>
      </c>
      <c r="V41" s="3339">
        <v>0</v>
      </c>
      <c r="W41" s="3339">
        <v>0</v>
      </c>
      <c r="X41" s="3339">
        <v>0</v>
      </c>
      <c r="Y41" s="3339">
        <v>0</v>
      </c>
      <c r="Z41" s="3339">
        <v>0</v>
      </c>
      <c r="AA41" s="3339">
        <v>0</v>
      </c>
      <c r="AB41" s="3339">
        <v>0</v>
      </c>
      <c r="AC41" s="3339">
        <v>0</v>
      </c>
      <c r="AD41" s="3339">
        <v>0</v>
      </c>
      <c r="AE41" s="3339">
        <v>0</v>
      </c>
      <c r="AF41" s="2895">
        <v>0</v>
      </c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1"/>
        <v>0</v>
      </c>
      <c r="C42" s="128">
        <v>0</v>
      </c>
      <c r="D42" s="128">
        <v>0</v>
      </c>
      <c r="E42" s="154">
        <v>0</v>
      </c>
      <c r="F42" s="2777">
        <v>0</v>
      </c>
      <c r="G42" s="2942">
        <v>0</v>
      </c>
      <c r="H42" s="2942">
        <v>0</v>
      </c>
      <c r="I42" s="2942">
        <v>0</v>
      </c>
      <c r="J42" s="131">
        <v>0</v>
      </c>
      <c r="K42" s="3339">
        <v>0</v>
      </c>
      <c r="L42" s="3339">
        <v>0</v>
      </c>
      <c r="M42" s="3339">
        <v>0</v>
      </c>
      <c r="N42" s="3339">
        <v>0</v>
      </c>
      <c r="O42" s="3339">
        <v>0</v>
      </c>
      <c r="P42" s="3339">
        <v>0</v>
      </c>
      <c r="Q42" s="3339">
        <v>0</v>
      </c>
      <c r="R42" s="3339">
        <v>0</v>
      </c>
      <c r="S42" s="3339">
        <v>0</v>
      </c>
      <c r="T42" s="3028">
        <v>0</v>
      </c>
      <c r="U42" s="3339">
        <v>0</v>
      </c>
      <c r="V42" s="3339">
        <v>0</v>
      </c>
      <c r="W42" s="3339">
        <v>0</v>
      </c>
      <c r="X42" s="3339">
        <v>0</v>
      </c>
      <c r="Y42" s="3339">
        <v>0</v>
      </c>
      <c r="Z42" s="3339">
        <v>0</v>
      </c>
      <c r="AA42" s="3339">
        <v>0</v>
      </c>
      <c r="AB42" s="3339">
        <v>0</v>
      </c>
      <c r="AC42" s="3339">
        <v>0</v>
      </c>
      <c r="AD42" s="3339">
        <v>0</v>
      </c>
      <c r="AE42" s="3339">
        <v>0</v>
      </c>
      <c r="AF42" s="2895">
        <v>0</v>
      </c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1"/>
        <v>0</v>
      </c>
      <c r="C43" s="128">
        <v>0</v>
      </c>
      <c r="D43" s="128">
        <v>0</v>
      </c>
      <c r="E43" s="154">
        <v>0</v>
      </c>
      <c r="F43" s="2777">
        <v>0</v>
      </c>
      <c r="G43" s="2942">
        <v>0</v>
      </c>
      <c r="H43" s="2942">
        <v>0</v>
      </c>
      <c r="I43" s="2942">
        <v>0</v>
      </c>
      <c r="J43" s="131">
        <v>0</v>
      </c>
      <c r="K43" s="3339">
        <v>0</v>
      </c>
      <c r="L43" s="3339">
        <v>0</v>
      </c>
      <c r="M43" s="3339">
        <v>0</v>
      </c>
      <c r="N43" s="3339">
        <v>0</v>
      </c>
      <c r="O43" s="3339">
        <v>0</v>
      </c>
      <c r="P43" s="3339">
        <v>0</v>
      </c>
      <c r="Q43" s="3339">
        <v>0</v>
      </c>
      <c r="R43" s="3339">
        <v>0</v>
      </c>
      <c r="S43" s="3339">
        <v>0</v>
      </c>
      <c r="T43" s="3028">
        <v>0</v>
      </c>
      <c r="U43" s="3339">
        <v>0</v>
      </c>
      <c r="V43" s="3339">
        <v>0</v>
      </c>
      <c r="W43" s="3339">
        <v>0</v>
      </c>
      <c r="X43" s="3339">
        <v>0</v>
      </c>
      <c r="Y43" s="3339">
        <v>0</v>
      </c>
      <c r="Z43" s="3339">
        <v>0</v>
      </c>
      <c r="AA43" s="3339">
        <v>0</v>
      </c>
      <c r="AB43" s="3339">
        <v>0</v>
      </c>
      <c r="AC43" s="3339">
        <v>0</v>
      </c>
      <c r="AD43" s="3339">
        <v>0</v>
      </c>
      <c r="AE43" s="3339">
        <v>0</v>
      </c>
      <c r="AF43" s="2895">
        <v>0</v>
      </c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1"/>
        <v>0</v>
      </c>
      <c r="C44" s="128">
        <v>0</v>
      </c>
      <c r="D44" s="128">
        <v>0</v>
      </c>
      <c r="E44" s="154">
        <v>0</v>
      </c>
      <c r="F44" s="2777">
        <v>0</v>
      </c>
      <c r="G44" s="2942">
        <v>0</v>
      </c>
      <c r="H44" s="2942">
        <v>0</v>
      </c>
      <c r="I44" s="2942">
        <v>0</v>
      </c>
      <c r="J44" s="131">
        <v>0</v>
      </c>
      <c r="K44" s="3339">
        <v>0</v>
      </c>
      <c r="L44" s="3339">
        <v>0</v>
      </c>
      <c r="M44" s="3339">
        <v>0</v>
      </c>
      <c r="N44" s="3339">
        <v>0</v>
      </c>
      <c r="O44" s="3339">
        <v>0</v>
      </c>
      <c r="P44" s="3339">
        <v>0</v>
      </c>
      <c r="Q44" s="3339">
        <v>0</v>
      </c>
      <c r="R44" s="3339">
        <v>0</v>
      </c>
      <c r="S44" s="3339">
        <v>0</v>
      </c>
      <c r="T44" s="3028">
        <v>0</v>
      </c>
      <c r="U44" s="3339">
        <v>0</v>
      </c>
      <c r="V44" s="3339">
        <v>0</v>
      </c>
      <c r="W44" s="3339">
        <v>0</v>
      </c>
      <c r="X44" s="3339">
        <v>0</v>
      </c>
      <c r="Y44" s="3339">
        <v>0</v>
      </c>
      <c r="Z44" s="3339">
        <v>0</v>
      </c>
      <c r="AA44" s="3339">
        <v>0</v>
      </c>
      <c r="AB44" s="3339">
        <v>0</v>
      </c>
      <c r="AC44" s="3339">
        <v>0</v>
      </c>
      <c r="AD44" s="3339">
        <v>0</v>
      </c>
      <c r="AE44" s="3339">
        <v>0</v>
      </c>
      <c r="AF44" s="2895">
        <v>0</v>
      </c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1"/>
        <v>0</v>
      </c>
      <c r="C45" s="128">
        <v>0</v>
      </c>
      <c r="D45" s="128">
        <v>0</v>
      </c>
      <c r="E45" s="154">
        <v>0</v>
      </c>
      <c r="F45" s="2777">
        <v>0</v>
      </c>
      <c r="G45" s="2942">
        <v>0</v>
      </c>
      <c r="H45" s="2942">
        <v>0</v>
      </c>
      <c r="I45" s="2942">
        <v>0</v>
      </c>
      <c r="J45" s="131">
        <v>0</v>
      </c>
      <c r="K45" s="3339">
        <v>0</v>
      </c>
      <c r="L45" s="3339">
        <v>0</v>
      </c>
      <c r="M45" s="3339">
        <v>0</v>
      </c>
      <c r="N45" s="3339">
        <v>0</v>
      </c>
      <c r="O45" s="3339">
        <v>0</v>
      </c>
      <c r="P45" s="3339">
        <v>0</v>
      </c>
      <c r="Q45" s="3339">
        <v>0</v>
      </c>
      <c r="R45" s="3339">
        <v>0</v>
      </c>
      <c r="S45" s="3339">
        <v>0</v>
      </c>
      <c r="T45" s="3028">
        <v>0</v>
      </c>
      <c r="U45" s="3339">
        <v>0</v>
      </c>
      <c r="V45" s="3339">
        <v>0</v>
      </c>
      <c r="W45" s="3339">
        <v>0</v>
      </c>
      <c r="X45" s="3339">
        <v>0</v>
      </c>
      <c r="Y45" s="3339">
        <v>0</v>
      </c>
      <c r="Z45" s="3339">
        <v>0</v>
      </c>
      <c r="AA45" s="3339">
        <v>0</v>
      </c>
      <c r="AB45" s="3339">
        <v>0</v>
      </c>
      <c r="AC45" s="3339">
        <v>0</v>
      </c>
      <c r="AD45" s="3339">
        <v>0</v>
      </c>
      <c r="AE45" s="3339">
        <v>0</v>
      </c>
      <c r="AF45" s="2895">
        <v>0</v>
      </c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1"/>
        <v>0</v>
      </c>
      <c r="C46" s="117">
        <v>0</v>
      </c>
      <c r="D46" s="117">
        <v>0</v>
      </c>
      <c r="E46" s="116">
        <v>0</v>
      </c>
      <c r="F46" s="2897">
        <v>0</v>
      </c>
      <c r="G46" s="3042">
        <v>0</v>
      </c>
      <c r="H46" s="3042">
        <v>0</v>
      </c>
      <c r="I46" s="3042">
        <v>0</v>
      </c>
      <c r="J46" s="205">
        <v>0</v>
      </c>
      <c r="K46" s="3042">
        <v>0</v>
      </c>
      <c r="L46" s="3042">
        <v>0</v>
      </c>
      <c r="M46" s="3042">
        <v>0</v>
      </c>
      <c r="N46" s="3042">
        <v>0</v>
      </c>
      <c r="O46" s="3042">
        <v>0</v>
      </c>
      <c r="P46" s="3042">
        <v>0</v>
      </c>
      <c r="Q46" s="3042">
        <v>0</v>
      </c>
      <c r="R46" s="3042">
        <v>0</v>
      </c>
      <c r="S46" s="3042">
        <v>0</v>
      </c>
      <c r="T46" s="117">
        <v>0</v>
      </c>
      <c r="U46" s="3042">
        <v>0</v>
      </c>
      <c r="V46" s="3042">
        <v>0</v>
      </c>
      <c r="W46" s="3042">
        <v>0</v>
      </c>
      <c r="X46" s="3042">
        <v>0</v>
      </c>
      <c r="Y46" s="3042">
        <v>0</v>
      </c>
      <c r="Z46" s="3042">
        <v>0</v>
      </c>
      <c r="AA46" s="3042">
        <v>0</v>
      </c>
      <c r="AB46" s="3042">
        <v>0</v>
      </c>
      <c r="AC46" s="3042">
        <v>0</v>
      </c>
      <c r="AD46" s="3042">
        <v>0</v>
      </c>
      <c r="AE46" s="3042">
        <v>0</v>
      </c>
      <c r="AF46" s="2698">
        <v>0</v>
      </c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5</v>
      </c>
      <c r="C47" s="756">
        <f>SUM(C33:C46)</f>
        <v>0</v>
      </c>
      <c r="D47" s="756">
        <f t="shared" ref="D47:AF47" si="12">SUM(D33:D46)</f>
        <v>0</v>
      </c>
      <c r="E47" s="694">
        <f t="shared" si="12"/>
        <v>0</v>
      </c>
      <c r="F47" s="980">
        <f t="shared" si="12"/>
        <v>0</v>
      </c>
      <c r="G47" s="756">
        <f t="shared" si="12"/>
        <v>0</v>
      </c>
      <c r="H47" s="756">
        <f t="shared" si="12"/>
        <v>0</v>
      </c>
      <c r="I47" s="756">
        <f>SUM(I33:I46)</f>
        <v>0</v>
      </c>
      <c r="J47" s="979">
        <f t="shared" si="12"/>
        <v>0</v>
      </c>
      <c r="K47" s="979">
        <f t="shared" si="12"/>
        <v>0</v>
      </c>
      <c r="L47" s="979">
        <f t="shared" si="12"/>
        <v>0</v>
      </c>
      <c r="M47" s="979">
        <f t="shared" si="12"/>
        <v>0</v>
      </c>
      <c r="N47" s="979">
        <f t="shared" si="12"/>
        <v>0</v>
      </c>
      <c r="O47" s="979">
        <f t="shared" si="12"/>
        <v>0</v>
      </c>
      <c r="P47" s="979">
        <f t="shared" si="12"/>
        <v>0</v>
      </c>
      <c r="Q47" s="979">
        <f t="shared" si="12"/>
        <v>0</v>
      </c>
      <c r="R47" s="979">
        <f t="shared" si="12"/>
        <v>0</v>
      </c>
      <c r="S47" s="979">
        <f t="shared" si="12"/>
        <v>0</v>
      </c>
      <c r="T47" s="979">
        <f t="shared" si="12"/>
        <v>0</v>
      </c>
      <c r="U47" s="979">
        <f t="shared" si="12"/>
        <v>0</v>
      </c>
      <c r="V47" s="979">
        <f t="shared" si="12"/>
        <v>0</v>
      </c>
      <c r="W47" s="979">
        <f t="shared" si="12"/>
        <v>5</v>
      </c>
      <c r="X47" s="979">
        <f t="shared" si="12"/>
        <v>0</v>
      </c>
      <c r="Y47" s="979">
        <f t="shared" si="12"/>
        <v>0</v>
      </c>
      <c r="Z47" s="979">
        <f t="shared" si="12"/>
        <v>0</v>
      </c>
      <c r="AA47" s="979">
        <f t="shared" si="12"/>
        <v>0</v>
      </c>
      <c r="AB47" s="979">
        <f t="shared" si="12"/>
        <v>0</v>
      </c>
      <c r="AC47" s="979">
        <f t="shared" si="12"/>
        <v>0</v>
      </c>
      <c r="AD47" s="979">
        <f t="shared" si="12"/>
        <v>0</v>
      </c>
      <c r="AE47" s="979">
        <f t="shared" si="12"/>
        <v>0</v>
      </c>
      <c r="AF47" s="3343">
        <f t="shared" si="12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3" t="s">
        <v>555</v>
      </c>
      <c r="B49" s="5434"/>
      <c r="C49" s="5377" t="s">
        <v>49</v>
      </c>
      <c r="D49" s="5454" t="s">
        <v>450</v>
      </c>
      <c r="E49" s="5463" t="s">
        <v>451</v>
      </c>
      <c r="F49" s="5459" t="s">
        <v>452</v>
      </c>
      <c r="G49" s="5461" t="s">
        <v>465</v>
      </c>
      <c r="H49" s="5438"/>
      <c r="I49" s="5438"/>
      <c r="J49" s="5438"/>
      <c r="K49" s="5438"/>
      <c r="L49" s="5438"/>
      <c r="M49" s="5438"/>
      <c r="N49" s="5438"/>
      <c r="O49" s="5438"/>
      <c r="P49" s="5438"/>
      <c r="Q49" s="5438"/>
      <c r="R49" s="5438"/>
      <c r="S49" s="5438"/>
      <c r="T49" s="5438"/>
      <c r="U49" s="5438"/>
      <c r="V49" s="5438"/>
      <c r="W49" s="5438"/>
      <c r="X49" s="5438"/>
      <c r="Y49" s="5438"/>
      <c r="Z49" s="5438"/>
      <c r="AA49" s="5438"/>
      <c r="AB49" s="5438"/>
      <c r="AC49" s="5438"/>
      <c r="AD49" s="5438"/>
      <c r="AE49" s="5438"/>
      <c r="AF49" s="5438"/>
      <c r="AG49" s="5462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35"/>
      <c r="B50" s="5436"/>
      <c r="C50" s="5378"/>
      <c r="D50" s="5455"/>
      <c r="E50" s="5464"/>
      <c r="F50" s="5460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5" t="s">
        <v>462</v>
      </c>
      <c r="B51" s="5466"/>
      <c r="C51" s="3346">
        <f>SUM(D51:AG51)</f>
        <v>5</v>
      </c>
      <c r="D51" s="125">
        <v>0</v>
      </c>
      <c r="E51" s="102">
        <v>0</v>
      </c>
      <c r="F51" s="165">
        <v>0</v>
      </c>
      <c r="G51" s="3347">
        <v>0</v>
      </c>
      <c r="H51" s="3348">
        <v>0</v>
      </c>
      <c r="I51" s="3348">
        <v>0</v>
      </c>
      <c r="J51" s="3348">
        <v>0</v>
      </c>
      <c r="K51" s="3349">
        <v>0</v>
      </c>
      <c r="L51" s="3350">
        <v>0</v>
      </c>
      <c r="M51" s="3350">
        <v>0</v>
      </c>
      <c r="N51" s="3350">
        <v>0</v>
      </c>
      <c r="O51" s="3351">
        <v>0</v>
      </c>
      <c r="P51" s="3348">
        <v>0</v>
      </c>
      <c r="Q51" s="3348">
        <v>0</v>
      </c>
      <c r="R51" s="3348">
        <v>0</v>
      </c>
      <c r="S51" s="3348">
        <v>0</v>
      </c>
      <c r="T51" s="3348">
        <v>0</v>
      </c>
      <c r="U51" s="3348">
        <v>0</v>
      </c>
      <c r="V51" s="3348">
        <v>0</v>
      </c>
      <c r="W51" s="3348">
        <v>0</v>
      </c>
      <c r="X51" s="3348">
        <v>5</v>
      </c>
      <c r="Y51" s="3348">
        <v>0</v>
      </c>
      <c r="Z51" s="3348">
        <v>0</v>
      </c>
      <c r="AA51" s="3349">
        <v>0</v>
      </c>
      <c r="AB51" s="3349">
        <v>0</v>
      </c>
      <c r="AC51" s="3349">
        <v>0</v>
      </c>
      <c r="AD51" s="3349">
        <v>0</v>
      </c>
      <c r="AE51" s="3350">
        <v>0</v>
      </c>
      <c r="AF51" s="3352">
        <v>0</v>
      </c>
      <c r="AG51" s="1598">
        <v>0</v>
      </c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2" t="s">
        <v>463</v>
      </c>
      <c r="B52" s="5453"/>
      <c r="C52" s="317">
        <f t="shared" ref="C52:C66" si="13">SUM(D52:AG52)</f>
        <v>0</v>
      </c>
      <c r="D52" s="125">
        <v>0</v>
      </c>
      <c r="E52" s="126">
        <v>0</v>
      </c>
      <c r="F52" s="165">
        <v>0</v>
      </c>
      <c r="G52" s="2777">
        <v>0</v>
      </c>
      <c r="H52" s="2942">
        <v>0</v>
      </c>
      <c r="I52" s="2942">
        <v>0</v>
      </c>
      <c r="J52" s="2942">
        <v>0</v>
      </c>
      <c r="K52" s="131">
        <v>0</v>
      </c>
      <c r="L52" s="2942">
        <v>0</v>
      </c>
      <c r="M52" s="2942">
        <v>0</v>
      </c>
      <c r="N52" s="2942">
        <v>0</v>
      </c>
      <c r="O52" s="128">
        <v>0</v>
      </c>
      <c r="P52" s="2942">
        <v>0</v>
      </c>
      <c r="Q52" s="2942">
        <v>0</v>
      </c>
      <c r="R52" s="2942">
        <v>0</v>
      </c>
      <c r="S52" s="2942">
        <v>0</v>
      </c>
      <c r="T52" s="2942">
        <v>0</v>
      </c>
      <c r="U52" s="2942">
        <v>0</v>
      </c>
      <c r="V52" s="2942">
        <v>0</v>
      </c>
      <c r="W52" s="2942">
        <v>0</v>
      </c>
      <c r="X52" s="2942">
        <v>0</v>
      </c>
      <c r="Y52" s="2942">
        <v>0</v>
      </c>
      <c r="Z52" s="2942">
        <v>0</v>
      </c>
      <c r="AA52" s="131">
        <v>0</v>
      </c>
      <c r="AB52" s="131">
        <v>0</v>
      </c>
      <c r="AC52" s="131">
        <v>0</v>
      </c>
      <c r="AD52" s="131">
        <v>0</v>
      </c>
      <c r="AE52" s="2942">
        <v>0</v>
      </c>
      <c r="AF52" s="128">
        <v>0</v>
      </c>
      <c r="AG52" s="154">
        <v>0</v>
      </c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2" t="s">
        <v>464</v>
      </c>
      <c r="B53" s="5453"/>
      <c r="C53" s="317">
        <f t="shared" si="13"/>
        <v>0</v>
      </c>
      <c r="D53" s="125">
        <v>0</v>
      </c>
      <c r="E53" s="126">
        <v>0</v>
      </c>
      <c r="F53" s="165">
        <v>0</v>
      </c>
      <c r="G53" s="2893">
        <v>0</v>
      </c>
      <c r="H53" s="3339">
        <v>0</v>
      </c>
      <c r="I53" s="3339">
        <v>0</v>
      </c>
      <c r="J53" s="3339">
        <v>0</v>
      </c>
      <c r="K53" s="3353">
        <v>0</v>
      </c>
      <c r="L53" s="3339">
        <v>0</v>
      </c>
      <c r="M53" s="3339">
        <v>0</v>
      </c>
      <c r="N53" s="3339">
        <v>0</v>
      </c>
      <c r="O53" s="3028">
        <v>0</v>
      </c>
      <c r="P53" s="3339">
        <v>0</v>
      </c>
      <c r="Q53" s="3339">
        <v>0</v>
      </c>
      <c r="R53" s="3339">
        <v>0</v>
      </c>
      <c r="S53" s="3339">
        <v>0</v>
      </c>
      <c r="T53" s="3339">
        <v>0</v>
      </c>
      <c r="U53" s="3339">
        <v>0</v>
      </c>
      <c r="V53" s="3339">
        <v>0</v>
      </c>
      <c r="W53" s="3339">
        <v>0</v>
      </c>
      <c r="X53" s="3339">
        <v>0</v>
      </c>
      <c r="Y53" s="3339">
        <v>0</v>
      </c>
      <c r="Z53" s="3339">
        <v>0</v>
      </c>
      <c r="AA53" s="3353">
        <v>0</v>
      </c>
      <c r="AB53" s="3353">
        <v>0</v>
      </c>
      <c r="AC53" s="3353">
        <v>0</v>
      </c>
      <c r="AD53" s="3353">
        <v>0</v>
      </c>
      <c r="AE53" s="3339">
        <v>0</v>
      </c>
      <c r="AF53" s="3028">
        <v>0</v>
      </c>
      <c r="AG53" s="2961">
        <v>0</v>
      </c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2" t="s">
        <v>461</v>
      </c>
      <c r="B54" s="5453"/>
      <c r="C54" s="317">
        <f t="shared" si="13"/>
        <v>0</v>
      </c>
      <c r="D54" s="125">
        <v>0</v>
      </c>
      <c r="E54" s="126">
        <v>0</v>
      </c>
      <c r="F54" s="165">
        <v>0</v>
      </c>
      <c r="G54" s="2893">
        <v>0</v>
      </c>
      <c r="H54" s="3339">
        <v>0</v>
      </c>
      <c r="I54" s="3339">
        <v>0</v>
      </c>
      <c r="J54" s="3339">
        <v>0</v>
      </c>
      <c r="K54" s="3353">
        <v>0</v>
      </c>
      <c r="L54" s="3339">
        <v>0</v>
      </c>
      <c r="M54" s="3339">
        <v>0</v>
      </c>
      <c r="N54" s="3339">
        <v>0</v>
      </c>
      <c r="O54" s="3028">
        <v>0</v>
      </c>
      <c r="P54" s="3339">
        <v>0</v>
      </c>
      <c r="Q54" s="3339">
        <v>0</v>
      </c>
      <c r="R54" s="3339">
        <v>0</v>
      </c>
      <c r="S54" s="3339">
        <v>0</v>
      </c>
      <c r="T54" s="3339">
        <v>0</v>
      </c>
      <c r="U54" s="3339">
        <v>0</v>
      </c>
      <c r="V54" s="3339">
        <v>0</v>
      </c>
      <c r="W54" s="3339">
        <v>0</v>
      </c>
      <c r="X54" s="3339">
        <v>0</v>
      </c>
      <c r="Y54" s="3339">
        <v>0</v>
      </c>
      <c r="Z54" s="3339">
        <v>0</v>
      </c>
      <c r="AA54" s="3353">
        <v>0</v>
      </c>
      <c r="AB54" s="3353">
        <v>0</v>
      </c>
      <c r="AC54" s="3353">
        <v>0</v>
      </c>
      <c r="AD54" s="3353">
        <v>0</v>
      </c>
      <c r="AE54" s="3339">
        <v>0</v>
      </c>
      <c r="AF54" s="3028">
        <v>0</v>
      </c>
      <c r="AG54" s="2961">
        <v>0</v>
      </c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3"/>
        <v>0</v>
      </c>
      <c r="D55" s="125">
        <v>0</v>
      </c>
      <c r="E55" s="126">
        <v>0</v>
      </c>
      <c r="F55" s="165">
        <v>0</v>
      </c>
      <c r="G55" s="2696">
        <v>0</v>
      </c>
      <c r="H55" s="90">
        <v>0</v>
      </c>
      <c r="I55" s="90">
        <v>0</v>
      </c>
      <c r="J55" s="90">
        <v>0</v>
      </c>
      <c r="K55" s="195">
        <v>0</v>
      </c>
      <c r="L55" s="90">
        <v>0</v>
      </c>
      <c r="M55" s="90">
        <v>0</v>
      </c>
      <c r="N55" s="90">
        <v>0</v>
      </c>
      <c r="O55" s="2245">
        <v>0</v>
      </c>
      <c r="P55" s="90">
        <v>0</v>
      </c>
      <c r="Q55" s="90">
        <v>0</v>
      </c>
      <c r="R55" s="90">
        <v>0</v>
      </c>
      <c r="S55" s="90">
        <v>0</v>
      </c>
      <c r="T55" s="90">
        <v>0</v>
      </c>
      <c r="U55" s="90">
        <v>0</v>
      </c>
      <c r="V55" s="90">
        <v>0</v>
      </c>
      <c r="W55" s="90">
        <v>0</v>
      </c>
      <c r="X55" s="90">
        <v>0</v>
      </c>
      <c r="Y55" s="90">
        <v>0</v>
      </c>
      <c r="Z55" s="90">
        <v>0</v>
      </c>
      <c r="AA55" s="195">
        <v>0</v>
      </c>
      <c r="AB55" s="195">
        <v>0</v>
      </c>
      <c r="AC55" s="195">
        <v>0</v>
      </c>
      <c r="AD55" s="195">
        <v>0</v>
      </c>
      <c r="AE55" s="90">
        <v>0</v>
      </c>
      <c r="AF55" s="2245">
        <v>0</v>
      </c>
      <c r="AG55" s="145">
        <v>0</v>
      </c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3"/>
        <v>0</v>
      </c>
      <c r="D56" s="125">
        <v>0</v>
      </c>
      <c r="E56" s="126">
        <v>0</v>
      </c>
      <c r="F56" s="165">
        <v>0</v>
      </c>
      <c r="G56" s="2696">
        <v>0</v>
      </c>
      <c r="H56" s="90">
        <v>0</v>
      </c>
      <c r="I56" s="90">
        <v>0</v>
      </c>
      <c r="J56" s="90">
        <v>0</v>
      </c>
      <c r="K56" s="195">
        <v>0</v>
      </c>
      <c r="L56" s="90">
        <v>0</v>
      </c>
      <c r="M56" s="3339">
        <v>0</v>
      </c>
      <c r="N56" s="3339">
        <v>0</v>
      </c>
      <c r="O56" s="2245">
        <v>0</v>
      </c>
      <c r="P56" s="90">
        <v>0</v>
      </c>
      <c r="Q56" s="90">
        <v>0</v>
      </c>
      <c r="R56" s="90">
        <v>0</v>
      </c>
      <c r="S56" s="90">
        <v>0</v>
      </c>
      <c r="T56" s="90">
        <v>0</v>
      </c>
      <c r="U56" s="90">
        <v>0</v>
      </c>
      <c r="V56" s="90">
        <v>0</v>
      </c>
      <c r="W56" s="90">
        <v>0</v>
      </c>
      <c r="X56" s="90">
        <v>0</v>
      </c>
      <c r="Y56" s="90">
        <v>0</v>
      </c>
      <c r="Z56" s="90">
        <v>0</v>
      </c>
      <c r="AA56" s="195">
        <v>0</v>
      </c>
      <c r="AB56" s="195">
        <v>0</v>
      </c>
      <c r="AC56" s="195">
        <v>0</v>
      </c>
      <c r="AD56" s="195">
        <v>0</v>
      </c>
      <c r="AE56" s="90">
        <v>0</v>
      </c>
      <c r="AF56" s="3028">
        <v>0</v>
      </c>
      <c r="AG56" s="2961">
        <v>0</v>
      </c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3"/>
        <v>0</v>
      </c>
      <c r="D57" s="125">
        <v>0</v>
      </c>
      <c r="E57" s="126">
        <v>0</v>
      </c>
      <c r="F57" s="165">
        <v>0</v>
      </c>
      <c r="G57" s="2893">
        <v>0</v>
      </c>
      <c r="H57" s="3339">
        <v>0</v>
      </c>
      <c r="I57" s="3339">
        <v>0</v>
      </c>
      <c r="J57" s="3339">
        <v>0</v>
      </c>
      <c r="K57" s="3353">
        <v>0</v>
      </c>
      <c r="L57" s="3339">
        <v>0</v>
      </c>
      <c r="M57" s="3339">
        <v>0</v>
      </c>
      <c r="N57" s="3339">
        <v>0</v>
      </c>
      <c r="O57" s="3028">
        <v>0</v>
      </c>
      <c r="P57" s="3339">
        <v>0</v>
      </c>
      <c r="Q57" s="3339">
        <v>0</v>
      </c>
      <c r="R57" s="3339">
        <v>0</v>
      </c>
      <c r="S57" s="3339">
        <v>0</v>
      </c>
      <c r="T57" s="3339">
        <v>0</v>
      </c>
      <c r="U57" s="3339">
        <v>0</v>
      </c>
      <c r="V57" s="3339">
        <v>0</v>
      </c>
      <c r="W57" s="3339">
        <v>0</v>
      </c>
      <c r="X57" s="3339">
        <v>0</v>
      </c>
      <c r="Y57" s="3339">
        <v>0</v>
      </c>
      <c r="Z57" s="3339">
        <v>0</v>
      </c>
      <c r="AA57" s="3353">
        <v>0</v>
      </c>
      <c r="AB57" s="3353">
        <v>0</v>
      </c>
      <c r="AC57" s="3353">
        <v>0</v>
      </c>
      <c r="AD57" s="3353">
        <v>0</v>
      </c>
      <c r="AE57" s="3339">
        <v>0</v>
      </c>
      <c r="AF57" s="3028">
        <v>0</v>
      </c>
      <c r="AG57" s="2961">
        <v>0</v>
      </c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3"/>
        <v>0</v>
      </c>
      <c r="D58" s="125">
        <v>0</v>
      </c>
      <c r="E58" s="126">
        <v>0</v>
      </c>
      <c r="F58" s="165">
        <v>0</v>
      </c>
      <c r="G58" s="2893">
        <v>0</v>
      </c>
      <c r="H58" s="3339">
        <v>0</v>
      </c>
      <c r="I58" s="3339">
        <v>0</v>
      </c>
      <c r="J58" s="3339">
        <v>0</v>
      </c>
      <c r="K58" s="3353">
        <v>0</v>
      </c>
      <c r="L58" s="3339">
        <v>0</v>
      </c>
      <c r="M58" s="3339">
        <v>0</v>
      </c>
      <c r="N58" s="3339">
        <v>0</v>
      </c>
      <c r="O58" s="3028">
        <v>0</v>
      </c>
      <c r="P58" s="3339">
        <v>0</v>
      </c>
      <c r="Q58" s="3339">
        <v>0</v>
      </c>
      <c r="R58" s="3339">
        <v>0</v>
      </c>
      <c r="S58" s="3339">
        <v>0</v>
      </c>
      <c r="T58" s="3339">
        <v>0</v>
      </c>
      <c r="U58" s="3339">
        <v>0</v>
      </c>
      <c r="V58" s="3339">
        <v>0</v>
      </c>
      <c r="W58" s="3339">
        <v>0</v>
      </c>
      <c r="X58" s="3339">
        <v>0</v>
      </c>
      <c r="Y58" s="3339">
        <v>0</v>
      </c>
      <c r="Z58" s="3339">
        <v>0</v>
      </c>
      <c r="AA58" s="3353">
        <v>0</v>
      </c>
      <c r="AB58" s="3353">
        <v>0</v>
      </c>
      <c r="AC58" s="3353">
        <v>0</v>
      </c>
      <c r="AD58" s="3353">
        <v>0</v>
      </c>
      <c r="AE58" s="3339">
        <v>0</v>
      </c>
      <c r="AF58" s="3028">
        <v>0</v>
      </c>
      <c r="AG58" s="2961">
        <v>0</v>
      </c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3"/>
        <v>0</v>
      </c>
      <c r="D59" s="125">
        <v>0</v>
      </c>
      <c r="E59" s="126">
        <v>0</v>
      </c>
      <c r="F59" s="165">
        <v>0</v>
      </c>
      <c r="G59" s="2777">
        <v>0</v>
      </c>
      <c r="H59" s="2942">
        <v>0</v>
      </c>
      <c r="I59" s="2942">
        <v>0</v>
      </c>
      <c r="J59" s="2942">
        <v>0</v>
      </c>
      <c r="K59" s="2942">
        <v>0</v>
      </c>
      <c r="L59" s="128">
        <v>0</v>
      </c>
      <c r="M59" s="128">
        <v>0</v>
      </c>
      <c r="N59" s="128">
        <v>0</v>
      </c>
      <c r="O59" s="128">
        <v>0</v>
      </c>
      <c r="P59" s="2942">
        <v>0</v>
      </c>
      <c r="Q59" s="128">
        <v>0</v>
      </c>
      <c r="R59" s="2942">
        <v>0</v>
      </c>
      <c r="S59" s="128">
        <v>0</v>
      </c>
      <c r="T59" s="2942">
        <v>0</v>
      </c>
      <c r="U59" s="128">
        <v>0</v>
      </c>
      <c r="V59" s="2942">
        <v>0</v>
      </c>
      <c r="W59" s="128">
        <v>0</v>
      </c>
      <c r="X59" s="2942">
        <v>0</v>
      </c>
      <c r="Y59" s="128">
        <v>0</v>
      </c>
      <c r="Z59" s="2942">
        <v>0</v>
      </c>
      <c r="AA59" s="128">
        <v>0</v>
      </c>
      <c r="AB59" s="2942">
        <v>0</v>
      </c>
      <c r="AC59" s="128">
        <v>0</v>
      </c>
      <c r="AD59" s="2942">
        <v>0</v>
      </c>
      <c r="AE59" s="2942">
        <v>0</v>
      </c>
      <c r="AF59" s="128">
        <v>0</v>
      </c>
      <c r="AG59" s="154">
        <v>0</v>
      </c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2" t="s">
        <v>572</v>
      </c>
      <c r="B60" s="5453"/>
      <c r="C60" s="3319">
        <f t="shared" si="13"/>
        <v>0</v>
      </c>
      <c r="D60" s="144">
        <v>0</v>
      </c>
      <c r="E60" s="90">
        <v>0</v>
      </c>
      <c r="F60" s="164">
        <v>0</v>
      </c>
      <c r="G60" s="2777">
        <v>0</v>
      </c>
      <c r="H60" s="2942">
        <v>0</v>
      </c>
      <c r="I60" s="2942">
        <v>0</v>
      </c>
      <c r="J60" s="2942">
        <v>0</v>
      </c>
      <c r="K60" s="3339">
        <v>0</v>
      </c>
      <c r="L60" s="3028">
        <v>0</v>
      </c>
      <c r="M60" s="128">
        <v>0</v>
      </c>
      <c r="N60" s="3028">
        <v>0</v>
      </c>
      <c r="O60" s="128">
        <v>0</v>
      </c>
      <c r="P60" s="3339">
        <v>0</v>
      </c>
      <c r="Q60" s="128">
        <v>0</v>
      </c>
      <c r="R60" s="3339">
        <v>0</v>
      </c>
      <c r="S60" s="128">
        <v>0</v>
      </c>
      <c r="T60" s="3339">
        <v>0</v>
      </c>
      <c r="U60" s="128">
        <v>0</v>
      </c>
      <c r="V60" s="2942">
        <v>0</v>
      </c>
      <c r="W60" s="128">
        <v>0</v>
      </c>
      <c r="X60" s="3339">
        <v>0</v>
      </c>
      <c r="Y60" s="128">
        <v>0</v>
      </c>
      <c r="Z60" s="3339">
        <v>0</v>
      </c>
      <c r="AA60" s="128">
        <v>0</v>
      </c>
      <c r="AB60" s="2942">
        <v>0</v>
      </c>
      <c r="AC60" s="128">
        <v>0</v>
      </c>
      <c r="AD60" s="3339">
        <v>0</v>
      </c>
      <c r="AE60" s="3339">
        <v>0</v>
      </c>
      <c r="AF60" s="3028">
        <v>0</v>
      </c>
      <c r="AG60" s="2961">
        <v>0</v>
      </c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3"/>
        <v>0</v>
      </c>
      <c r="D61" s="153">
        <v>0</v>
      </c>
      <c r="E61" s="130">
        <v>0</v>
      </c>
      <c r="F61" s="193">
        <v>0</v>
      </c>
      <c r="G61" s="2893">
        <v>0</v>
      </c>
      <c r="H61" s="3339">
        <v>0</v>
      </c>
      <c r="I61" s="3339">
        <v>0</v>
      </c>
      <c r="J61" s="3339">
        <v>0</v>
      </c>
      <c r="K61" s="3353">
        <v>0</v>
      </c>
      <c r="L61" s="3339">
        <v>0</v>
      </c>
      <c r="M61" s="3339">
        <v>0</v>
      </c>
      <c r="N61" s="3339">
        <v>0</v>
      </c>
      <c r="O61" s="3028">
        <v>0</v>
      </c>
      <c r="P61" s="3339">
        <v>0</v>
      </c>
      <c r="Q61" s="3339">
        <v>0</v>
      </c>
      <c r="R61" s="3339">
        <v>0</v>
      </c>
      <c r="S61" s="3339">
        <v>0</v>
      </c>
      <c r="T61" s="3339">
        <v>0</v>
      </c>
      <c r="U61" s="3339">
        <v>0</v>
      </c>
      <c r="V61" s="3339">
        <v>0</v>
      </c>
      <c r="W61" s="3028">
        <v>0</v>
      </c>
      <c r="X61" s="3339">
        <v>0</v>
      </c>
      <c r="Y61" s="3339">
        <v>0</v>
      </c>
      <c r="Z61" s="3339">
        <v>0</v>
      </c>
      <c r="AA61" s="3353">
        <v>0</v>
      </c>
      <c r="AB61" s="3339">
        <v>0</v>
      </c>
      <c r="AC61" s="2911">
        <v>0</v>
      </c>
      <c r="AD61" s="3353">
        <v>0</v>
      </c>
      <c r="AE61" s="3339">
        <v>0</v>
      </c>
      <c r="AF61" s="3028">
        <v>0</v>
      </c>
      <c r="AG61" s="2961">
        <v>0</v>
      </c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3"/>
        <v>0</v>
      </c>
      <c r="D62" s="125">
        <v>0</v>
      </c>
      <c r="E62" s="126">
        <v>0</v>
      </c>
      <c r="F62" s="165">
        <v>0</v>
      </c>
      <c r="G62" s="2893">
        <v>0</v>
      </c>
      <c r="H62" s="3339">
        <v>0</v>
      </c>
      <c r="I62" s="3339">
        <v>0</v>
      </c>
      <c r="J62" s="3339">
        <v>0</v>
      </c>
      <c r="K62" s="3353">
        <v>0</v>
      </c>
      <c r="L62" s="3339">
        <v>0</v>
      </c>
      <c r="M62" s="3339">
        <v>0</v>
      </c>
      <c r="N62" s="3339">
        <v>0</v>
      </c>
      <c r="O62" s="3028">
        <v>0</v>
      </c>
      <c r="P62" s="3339">
        <v>0</v>
      </c>
      <c r="Q62" s="3339">
        <v>0</v>
      </c>
      <c r="R62" s="3339">
        <v>0</v>
      </c>
      <c r="S62" s="3339">
        <v>0</v>
      </c>
      <c r="T62" s="3339">
        <v>0</v>
      </c>
      <c r="U62" s="3339">
        <v>0</v>
      </c>
      <c r="V62" s="3339">
        <v>0</v>
      </c>
      <c r="W62" s="3339">
        <v>0</v>
      </c>
      <c r="X62" s="3339">
        <v>0</v>
      </c>
      <c r="Y62" s="3339">
        <v>0</v>
      </c>
      <c r="Z62" s="3339">
        <v>0</v>
      </c>
      <c r="AA62" s="3353">
        <v>0</v>
      </c>
      <c r="AB62" s="3353">
        <v>0</v>
      </c>
      <c r="AC62" s="3353">
        <v>0</v>
      </c>
      <c r="AD62" s="3353">
        <v>0</v>
      </c>
      <c r="AE62" s="3339">
        <v>0</v>
      </c>
      <c r="AF62" s="3028">
        <v>0</v>
      </c>
      <c r="AG62" s="2961">
        <v>0</v>
      </c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3"/>
        <v>0</v>
      </c>
      <c r="D63" s="125">
        <v>0</v>
      </c>
      <c r="E63" s="126">
        <v>0</v>
      </c>
      <c r="F63" s="165">
        <v>0</v>
      </c>
      <c r="G63" s="2893">
        <v>0</v>
      </c>
      <c r="H63" s="3339">
        <v>0</v>
      </c>
      <c r="I63" s="3339">
        <v>0</v>
      </c>
      <c r="J63" s="3339">
        <v>0</v>
      </c>
      <c r="K63" s="3353">
        <v>0</v>
      </c>
      <c r="L63" s="3339">
        <v>0</v>
      </c>
      <c r="M63" s="3339">
        <v>0</v>
      </c>
      <c r="N63" s="3339">
        <v>0</v>
      </c>
      <c r="O63" s="3028">
        <v>0</v>
      </c>
      <c r="P63" s="3339">
        <v>0</v>
      </c>
      <c r="Q63" s="3339">
        <v>0</v>
      </c>
      <c r="R63" s="3339">
        <v>0</v>
      </c>
      <c r="S63" s="3339">
        <v>0</v>
      </c>
      <c r="T63" s="3339">
        <v>0</v>
      </c>
      <c r="U63" s="3339">
        <v>0</v>
      </c>
      <c r="V63" s="3339">
        <v>0</v>
      </c>
      <c r="W63" s="3339">
        <v>0</v>
      </c>
      <c r="X63" s="3339">
        <v>0</v>
      </c>
      <c r="Y63" s="3339">
        <v>0</v>
      </c>
      <c r="Z63" s="3339">
        <v>0</v>
      </c>
      <c r="AA63" s="3353">
        <v>0</v>
      </c>
      <c r="AB63" s="3353">
        <v>0</v>
      </c>
      <c r="AC63" s="3353">
        <v>0</v>
      </c>
      <c r="AD63" s="3353">
        <v>0</v>
      </c>
      <c r="AE63" s="3339">
        <v>0</v>
      </c>
      <c r="AF63" s="3028">
        <v>0</v>
      </c>
      <c r="AG63" s="2961">
        <v>0</v>
      </c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3"/>
        <v>0</v>
      </c>
      <c r="D64" s="125">
        <v>0</v>
      </c>
      <c r="E64" s="126">
        <v>0</v>
      </c>
      <c r="F64" s="165">
        <v>0</v>
      </c>
      <c r="G64" s="2893">
        <v>0</v>
      </c>
      <c r="H64" s="3339">
        <v>0</v>
      </c>
      <c r="I64" s="3339">
        <v>0</v>
      </c>
      <c r="J64" s="3339">
        <v>0</v>
      </c>
      <c r="K64" s="3353">
        <v>0</v>
      </c>
      <c r="L64" s="3339">
        <v>0</v>
      </c>
      <c r="M64" s="3339">
        <v>0</v>
      </c>
      <c r="N64" s="3339">
        <v>0</v>
      </c>
      <c r="O64" s="3028">
        <v>0</v>
      </c>
      <c r="P64" s="3339">
        <v>0</v>
      </c>
      <c r="Q64" s="3339">
        <v>0</v>
      </c>
      <c r="R64" s="3339">
        <v>0</v>
      </c>
      <c r="S64" s="3339">
        <v>0</v>
      </c>
      <c r="T64" s="3339">
        <v>0</v>
      </c>
      <c r="U64" s="3339">
        <v>0</v>
      </c>
      <c r="V64" s="3339">
        <v>0</v>
      </c>
      <c r="W64" s="3339">
        <v>0</v>
      </c>
      <c r="X64" s="3339">
        <v>0</v>
      </c>
      <c r="Y64" s="3339">
        <v>0</v>
      </c>
      <c r="Z64" s="3339">
        <v>0</v>
      </c>
      <c r="AA64" s="3353">
        <v>0</v>
      </c>
      <c r="AB64" s="3353">
        <v>0</v>
      </c>
      <c r="AC64" s="3353">
        <v>0</v>
      </c>
      <c r="AD64" s="3353">
        <v>0</v>
      </c>
      <c r="AE64" s="3339">
        <v>0</v>
      </c>
      <c r="AF64" s="3028">
        <v>0</v>
      </c>
      <c r="AG64" s="2961">
        <v>0</v>
      </c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2" t="s">
        <v>811</v>
      </c>
      <c r="B65" s="5453"/>
      <c r="C65" s="317">
        <f t="shared" si="13"/>
        <v>0</v>
      </c>
      <c r="D65" s="125">
        <v>0</v>
      </c>
      <c r="E65" s="126">
        <v>0</v>
      </c>
      <c r="F65" s="165">
        <v>0</v>
      </c>
      <c r="G65" s="2893">
        <v>0</v>
      </c>
      <c r="H65" s="3339">
        <v>0</v>
      </c>
      <c r="I65" s="3339">
        <v>0</v>
      </c>
      <c r="J65" s="3339">
        <v>0</v>
      </c>
      <c r="K65" s="3353">
        <v>0</v>
      </c>
      <c r="L65" s="3339">
        <v>0</v>
      </c>
      <c r="M65" s="3339">
        <v>0</v>
      </c>
      <c r="N65" s="3339">
        <v>0</v>
      </c>
      <c r="O65" s="3028">
        <v>0</v>
      </c>
      <c r="P65" s="3339">
        <v>0</v>
      </c>
      <c r="Q65" s="3339">
        <v>0</v>
      </c>
      <c r="R65" s="3339">
        <v>0</v>
      </c>
      <c r="S65" s="3339">
        <v>0</v>
      </c>
      <c r="T65" s="3339">
        <v>0</v>
      </c>
      <c r="U65" s="3339">
        <v>0</v>
      </c>
      <c r="V65" s="3339">
        <v>0</v>
      </c>
      <c r="W65" s="3339">
        <v>0</v>
      </c>
      <c r="X65" s="3339">
        <v>0</v>
      </c>
      <c r="Y65" s="3339">
        <v>0</v>
      </c>
      <c r="Z65" s="3339">
        <v>0</v>
      </c>
      <c r="AA65" s="3353">
        <v>0</v>
      </c>
      <c r="AB65" s="3353">
        <v>0</v>
      </c>
      <c r="AC65" s="3353">
        <v>0</v>
      </c>
      <c r="AD65" s="3353">
        <v>0</v>
      </c>
      <c r="AE65" s="3339">
        <v>0</v>
      </c>
      <c r="AF65" s="3028">
        <v>0</v>
      </c>
      <c r="AG65" s="2961">
        <v>0</v>
      </c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3"/>
        <v>0</v>
      </c>
      <c r="D66" s="169">
        <v>0</v>
      </c>
      <c r="E66" s="108">
        <v>0</v>
      </c>
      <c r="F66" s="3357">
        <v>0</v>
      </c>
      <c r="G66" s="2897">
        <v>0</v>
      </c>
      <c r="H66" s="3042">
        <v>0</v>
      </c>
      <c r="I66" s="3042">
        <v>0</v>
      </c>
      <c r="J66" s="3042">
        <v>0</v>
      </c>
      <c r="K66" s="205">
        <v>0</v>
      </c>
      <c r="L66" s="3042">
        <v>0</v>
      </c>
      <c r="M66" s="3042">
        <v>0</v>
      </c>
      <c r="N66" s="3042">
        <v>0</v>
      </c>
      <c r="O66" s="117">
        <v>0</v>
      </c>
      <c r="P66" s="3042">
        <v>0</v>
      </c>
      <c r="Q66" s="3042">
        <v>0</v>
      </c>
      <c r="R66" s="3042">
        <v>0</v>
      </c>
      <c r="S66" s="3042">
        <v>0</v>
      </c>
      <c r="T66" s="3042">
        <v>0</v>
      </c>
      <c r="U66" s="3042">
        <v>0</v>
      </c>
      <c r="V66" s="3042">
        <v>0</v>
      </c>
      <c r="W66" s="3042">
        <v>0</v>
      </c>
      <c r="X66" s="3042">
        <v>0</v>
      </c>
      <c r="Y66" s="3042">
        <v>0</v>
      </c>
      <c r="Z66" s="3042">
        <v>0</v>
      </c>
      <c r="AA66" s="205">
        <v>0</v>
      </c>
      <c r="AB66" s="205">
        <v>0</v>
      </c>
      <c r="AC66" s="205">
        <v>0</v>
      </c>
      <c r="AD66" s="205">
        <v>0</v>
      </c>
      <c r="AE66" s="3042">
        <v>0</v>
      </c>
      <c r="AF66" s="117">
        <v>0</v>
      </c>
      <c r="AG66" s="3032">
        <v>0</v>
      </c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71" t="s">
        <v>49</v>
      </c>
      <c r="B67" s="5472"/>
      <c r="C67" s="698">
        <f>SUM(C51:C66)</f>
        <v>5</v>
      </c>
      <c r="D67" s="707">
        <f>SUM(D51:D66)</f>
        <v>0</v>
      </c>
      <c r="E67" s="755">
        <f>SUM(E51:E66)</f>
        <v>0</v>
      </c>
      <c r="F67" s="3263">
        <f t="shared" ref="F67:AG67" si="14">SUM(F51:F66)</f>
        <v>0</v>
      </c>
      <c r="G67" s="980">
        <f t="shared" si="14"/>
        <v>0</v>
      </c>
      <c r="H67" s="3358">
        <f t="shared" si="14"/>
        <v>0</v>
      </c>
      <c r="I67" s="3358">
        <f t="shared" si="14"/>
        <v>0</v>
      </c>
      <c r="J67" s="3358">
        <f t="shared" si="14"/>
        <v>0</v>
      </c>
      <c r="K67" s="1257">
        <f t="shared" si="14"/>
        <v>0</v>
      </c>
      <c r="L67" s="3358">
        <f t="shared" si="14"/>
        <v>0</v>
      </c>
      <c r="M67" s="3358">
        <f t="shared" si="14"/>
        <v>0</v>
      </c>
      <c r="N67" s="3358">
        <f t="shared" si="14"/>
        <v>0</v>
      </c>
      <c r="O67" s="756">
        <f t="shared" si="14"/>
        <v>0</v>
      </c>
      <c r="P67" s="3358">
        <f t="shared" si="14"/>
        <v>0</v>
      </c>
      <c r="Q67" s="3358">
        <f t="shared" si="14"/>
        <v>0</v>
      </c>
      <c r="R67" s="3358">
        <f t="shared" si="14"/>
        <v>0</v>
      </c>
      <c r="S67" s="3358">
        <f t="shared" si="14"/>
        <v>0</v>
      </c>
      <c r="T67" s="3358">
        <f t="shared" si="14"/>
        <v>0</v>
      </c>
      <c r="U67" s="3358">
        <f t="shared" si="14"/>
        <v>0</v>
      </c>
      <c r="V67" s="3358">
        <f t="shared" si="14"/>
        <v>0</v>
      </c>
      <c r="W67" s="3358">
        <f t="shared" si="14"/>
        <v>0</v>
      </c>
      <c r="X67" s="3358">
        <f t="shared" si="14"/>
        <v>5</v>
      </c>
      <c r="Y67" s="3358">
        <f t="shared" si="14"/>
        <v>0</v>
      </c>
      <c r="Z67" s="3358">
        <f t="shared" si="14"/>
        <v>0</v>
      </c>
      <c r="AA67" s="1257">
        <f t="shared" si="14"/>
        <v>0</v>
      </c>
      <c r="AB67" s="1257">
        <f t="shared" si="14"/>
        <v>0</v>
      </c>
      <c r="AC67" s="1257">
        <f t="shared" si="14"/>
        <v>0</v>
      </c>
      <c r="AD67" s="1257">
        <f>SUM(AD51:AD66)</f>
        <v>0</v>
      </c>
      <c r="AE67" s="3358">
        <f t="shared" si="14"/>
        <v>0</v>
      </c>
      <c r="AF67" s="756">
        <f t="shared" si="14"/>
        <v>0</v>
      </c>
      <c r="AG67" s="1256">
        <f t="shared" si="14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3" t="s">
        <v>2799</v>
      </c>
      <c r="B69" s="5434"/>
      <c r="C69" s="5449" t="s">
        <v>2828</v>
      </c>
      <c r="D69" s="5433" t="s">
        <v>810</v>
      </c>
      <c r="E69" s="5433"/>
      <c r="F69" s="5434"/>
      <c r="G69" s="5437" t="s">
        <v>809</v>
      </c>
      <c r="H69" s="5438"/>
      <c r="I69" s="5438"/>
      <c r="J69" s="5438"/>
      <c r="K69" s="5438"/>
      <c r="L69" s="5438"/>
      <c r="M69" s="5438"/>
      <c r="N69" s="5446"/>
      <c r="O69" s="5377" t="s">
        <v>454</v>
      </c>
      <c r="P69" s="5434" t="s">
        <v>546</v>
      </c>
      <c r="Q69" s="5377" t="s">
        <v>455</v>
      </c>
      <c r="R69" s="5377" t="s">
        <v>440</v>
      </c>
      <c r="S69" s="5434" t="s">
        <v>442</v>
      </c>
      <c r="T69" s="5377" t="s">
        <v>441</v>
      </c>
      <c r="U69" s="5377" t="s">
        <v>545</v>
      </c>
      <c r="CG69" s="3309"/>
      <c r="CH69" s="3309"/>
    </row>
    <row r="70" spans="1:104" ht="18.75" customHeight="1" x14ac:dyDescent="0.25">
      <c r="A70" s="5473"/>
      <c r="B70" s="5447"/>
      <c r="C70" s="5450"/>
      <c r="D70" s="5474"/>
      <c r="E70" s="5474"/>
      <c r="F70" s="5447"/>
      <c r="G70" s="5475" t="s">
        <v>808</v>
      </c>
      <c r="H70" s="5476"/>
      <c r="I70" s="5477" t="s">
        <v>807</v>
      </c>
      <c r="J70" s="5476"/>
      <c r="K70" s="5477" t="s">
        <v>129</v>
      </c>
      <c r="L70" s="5476"/>
      <c r="M70" s="5477" t="s">
        <v>806</v>
      </c>
      <c r="N70" s="5476"/>
      <c r="O70" s="5445"/>
      <c r="P70" s="5447"/>
      <c r="Q70" s="5445"/>
      <c r="R70" s="5445"/>
      <c r="S70" s="5447"/>
      <c r="T70" s="5445"/>
      <c r="U70" s="5445"/>
      <c r="CG70" s="3309"/>
      <c r="CH70" s="3309"/>
    </row>
    <row r="71" spans="1:104" ht="22.5" customHeight="1" x14ac:dyDescent="0.25">
      <c r="A71" s="5435"/>
      <c r="B71" s="5436"/>
      <c r="C71" s="5451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78"/>
      <c r="P71" s="5436"/>
      <c r="Q71" s="5378"/>
      <c r="R71" s="5378"/>
      <c r="S71" s="5436"/>
      <c r="T71" s="5378"/>
      <c r="U71" s="5378"/>
      <c r="CG71" s="3309"/>
      <c r="CH71" s="3309"/>
    </row>
    <row r="72" spans="1:104" ht="20.25" customHeight="1" x14ac:dyDescent="0.25">
      <c r="A72" s="5478" t="s">
        <v>547</v>
      </c>
      <c r="B72" s="5479"/>
      <c r="C72" s="3012">
        <v>0</v>
      </c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>
        <v>0</v>
      </c>
      <c r="H72" s="145">
        <v>0</v>
      </c>
      <c r="I72" s="115">
        <v>0</v>
      </c>
      <c r="J72" s="145">
        <v>0</v>
      </c>
      <c r="K72" s="115">
        <v>0</v>
      </c>
      <c r="L72" s="145">
        <v>0</v>
      </c>
      <c r="M72" s="115">
        <v>0</v>
      </c>
      <c r="N72" s="145">
        <v>0</v>
      </c>
      <c r="O72" s="679">
        <v>0</v>
      </c>
      <c r="P72" s="678">
        <v>0</v>
      </c>
      <c r="Q72" s="679">
        <v>0</v>
      </c>
      <c r="R72" s="679">
        <v>0</v>
      </c>
      <c r="S72" s="679">
        <v>0</v>
      </c>
      <c r="T72" s="679">
        <v>0</v>
      </c>
      <c r="U72" s="679">
        <v>0</v>
      </c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67" t="s">
        <v>548</v>
      </c>
      <c r="B73" s="5468"/>
      <c r="C73" s="3014">
        <v>0</v>
      </c>
      <c r="D73" s="192">
        <f t="shared" ref="D73:D85" si="15">SUM(E73:F73)</f>
        <v>0</v>
      </c>
      <c r="E73" s="99">
        <f t="shared" ref="E73:E85" si="16">SUM(G73+I73+K73+M73)</f>
        <v>0</v>
      </c>
      <c r="F73" s="99">
        <f t="shared" ref="F73:F85" si="17">SUM(H73+J73+L73+N73)</f>
        <v>0</v>
      </c>
      <c r="G73" s="115">
        <v>0</v>
      </c>
      <c r="H73" s="145">
        <v>0</v>
      </c>
      <c r="I73" s="115">
        <v>0</v>
      </c>
      <c r="J73" s="145">
        <v>0</v>
      </c>
      <c r="K73" s="115">
        <v>0</v>
      </c>
      <c r="L73" s="145">
        <v>0</v>
      </c>
      <c r="M73" s="115">
        <v>0</v>
      </c>
      <c r="N73" s="145">
        <v>0</v>
      </c>
      <c r="O73" s="138">
        <v>0</v>
      </c>
      <c r="P73" s="165">
        <v>0</v>
      </c>
      <c r="Q73" s="138">
        <v>0</v>
      </c>
      <c r="R73" s="138">
        <v>0</v>
      </c>
      <c r="S73" s="138">
        <v>0</v>
      </c>
      <c r="T73" s="138">
        <v>0</v>
      </c>
      <c r="U73" s="138">
        <v>0</v>
      </c>
      <c r="V73" s="3307" t="str">
        <f t="shared" ref="V73:V85" si="18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9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20">IF(AND(D73&lt;&gt;0,OR(R73="",O73="",P73="",Q73="",R73="",S73="",T73="")),1,0)</f>
        <v>0</v>
      </c>
      <c r="CH73" s="3309">
        <f t="shared" ref="CH73:CH85" si="21">IF(OR(D73&lt;R73,D73&lt;S73,D73&lt;T73),1,0)</f>
        <v>0</v>
      </c>
      <c r="CI73" s="3309">
        <f t="shared" ref="CI73:CI85" si="22">IF(D73&gt;(O73+P73+Q73),1,0)</f>
        <v>0</v>
      </c>
    </row>
    <row r="74" spans="1:104" ht="20.25" customHeight="1" x14ac:dyDescent="0.25">
      <c r="A74" s="5467" t="s">
        <v>556</v>
      </c>
      <c r="B74" s="5468"/>
      <c r="C74" s="3014">
        <v>0</v>
      </c>
      <c r="D74" s="192">
        <f t="shared" si="15"/>
        <v>0</v>
      </c>
      <c r="E74" s="99">
        <f t="shared" si="16"/>
        <v>0</v>
      </c>
      <c r="F74" s="99">
        <f t="shared" si="17"/>
        <v>0</v>
      </c>
      <c r="G74" s="115">
        <v>0</v>
      </c>
      <c r="H74" s="145">
        <v>0</v>
      </c>
      <c r="I74" s="115">
        <v>0</v>
      </c>
      <c r="J74" s="145">
        <v>0</v>
      </c>
      <c r="K74" s="115">
        <v>0</v>
      </c>
      <c r="L74" s="145">
        <v>0</v>
      </c>
      <c r="M74" s="115">
        <v>0</v>
      </c>
      <c r="N74" s="145">
        <v>0</v>
      </c>
      <c r="O74" s="138">
        <v>0</v>
      </c>
      <c r="P74" s="165">
        <v>0</v>
      </c>
      <c r="Q74" s="138">
        <v>0</v>
      </c>
      <c r="R74" s="138">
        <v>0</v>
      </c>
      <c r="S74" s="138">
        <v>0</v>
      </c>
      <c r="T74" s="138">
        <v>0</v>
      </c>
      <c r="U74" s="138">
        <v>0</v>
      </c>
      <c r="V74" s="3307" t="str">
        <f t="shared" si="18"/>
        <v/>
      </c>
      <c r="CA74" s="3308" t="str">
        <f t="shared" ref="CA74:CA85" si="23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4">IF(CH74=1,"* El número de Beneficiarios y/o Pueblos Originarios y/o Migrantes y/o Población SENAME NO DEBE ser mayor que el Total. ","")</f>
        <v/>
      </c>
      <c r="CC74" s="3308" t="str">
        <f t="shared" si="19"/>
        <v/>
      </c>
      <c r="CD74" s="3308"/>
      <c r="CE74" s="3308"/>
      <c r="CF74" s="3308"/>
      <c r="CG74" s="3309">
        <f t="shared" si="20"/>
        <v>0</v>
      </c>
      <c r="CH74" s="3309">
        <f t="shared" si="21"/>
        <v>0</v>
      </c>
      <c r="CI74" s="3309">
        <f t="shared" si="22"/>
        <v>0</v>
      </c>
    </row>
    <row r="75" spans="1:104" ht="20.25" customHeight="1" x14ac:dyDescent="0.25">
      <c r="A75" s="5467" t="s">
        <v>557</v>
      </c>
      <c r="B75" s="5468"/>
      <c r="C75" s="3014">
        <v>0</v>
      </c>
      <c r="D75" s="192">
        <f t="shared" si="15"/>
        <v>0</v>
      </c>
      <c r="E75" s="99">
        <f t="shared" si="16"/>
        <v>0</v>
      </c>
      <c r="F75" s="99">
        <f t="shared" si="17"/>
        <v>0</v>
      </c>
      <c r="G75" s="115">
        <v>0</v>
      </c>
      <c r="H75" s="145">
        <v>0</v>
      </c>
      <c r="I75" s="115">
        <v>0</v>
      </c>
      <c r="J75" s="145">
        <v>0</v>
      </c>
      <c r="K75" s="115">
        <v>0</v>
      </c>
      <c r="L75" s="145">
        <v>0</v>
      </c>
      <c r="M75" s="115">
        <v>0</v>
      </c>
      <c r="N75" s="145">
        <v>0</v>
      </c>
      <c r="O75" s="138">
        <v>0</v>
      </c>
      <c r="P75" s="165">
        <v>0</v>
      </c>
      <c r="Q75" s="138">
        <v>0</v>
      </c>
      <c r="R75" s="138">
        <v>0</v>
      </c>
      <c r="S75" s="138">
        <v>0</v>
      </c>
      <c r="T75" s="138">
        <v>0</v>
      </c>
      <c r="U75" s="138">
        <v>0</v>
      </c>
      <c r="V75" s="3307" t="str">
        <f t="shared" si="18"/>
        <v/>
      </c>
      <c r="CA75" s="3308" t="str">
        <f t="shared" si="23"/>
        <v/>
      </c>
      <c r="CB75" s="3308" t="str">
        <f t="shared" si="24"/>
        <v/>
      </c>
      <c r="CC75" s="3308" t="str">
        <f t="shared" si="19"/>
        <v/>
      </c>
      <c r="CD75" s="3308"/>
      <c r="CE75" s="3308"/>
      <c r="CF75" s="3308"/>
      <c r="CG75" s="3309">
        <f t="shared" si="20"/>
        <v>0</v>
      </c>
      <c r="CH75" s="3309">
        <f t="shared" si="21"/>
        <v>0</v>
      </c>
      <c r="CI75" s="3309">
        <f t="shared" si="22"/>
        <v>0</v>
      </c>
    </row>
    <row r="76" spans="1:104" ht="20.25" customHeight="1" x14ac:dyDescent="0.25">
      <c r="A76" s="5467" t="s">
        <v>553</v>
      </c>
      <c r="B76" s="5468"/>
      <c r="C76" s="3014">
        <v>0</v>
      </c>
      <c r="D76" s="192">
        <f t="shared" ref="D76:D77" si="25">SUM(E76:F76)</f>
        <v>0</v>
      </c>
      <c r="E76" s="99">
        <f t="shared" si="16"/>
        <v>0</v>
      </c>
      <c r="F76" s="99">
        <f t="shared" si="17"/>
        <v>0</v>
      </c>
      <c r="G76" s="115">
        <v>0</v>
      </c>
      <c r="H76" s="145">
        <v>0</v>
      </c>
      <c r="I76" s="115">
        <v>0</v>
      </c>
      <c r="J76" s="145">
        <v>0</v>
      </c>
      <c r="K76" s="115">
        <v>0</v>
      </c>
      <c r="L76" s="145">
        <v>0</v>
      </c>
      <c r="M76" s="115">
        <v>0</v>
      </c>
      <c r="N76" s="145">
        <v>0</v>
      </c>
      <c r="O76" s="138">
        <v>0</v>
      </c>
      <c r="P76" s="165">
        <v>0</v>
      </c>
      <c r="Q76" s="138">
        <v>0</v>
      </c>
      <c r="R76" s="138">
        <v>0</v>
      </c>
      <c r="S76" s="138">
        <v>0</v>
      </c>
      <c r="T76" s="138">
        <v>0</v>
      </c>
      <c r="U76" s="138">
        <v>0</v>
      </c>
      <c r="V76" s="3307" t="str">
        <f t="shared" si="18"/>
        <v/>
      </c>
      <c r="CA76" s="3308" t="str">
        <f t="shared" si="23"/>
        <v/>
      </c>
      <c r="CB76" s="3308" t="str">
        <f t="shared" si="24"/>
        <v/>
      </c>
      <c r="CC76" s="3308" t="str">
        <f t="shared" si="19"/>
        <v/>
      </c>
      <c r="CD76" s="3308"/>
      <c r="CE76" s="3308"/>
      <c r="CF76" s="3308"/>
      <c r="CG76" s="3309">
        <f t="shared" si="20"/>
        <v>0</v>
      </c>
      <c r="CH76" s="3309">
        <f t="shared" si="21"/>
        <v>0</v>
      </c>
      <c r="CI76" s="3309">
        <f t="shared" si="22"/>
        <v>0</v>
      </c>
    </row>
    <row r="77" spans="1:104" ht="20.25" customHeight="1" x14ac:dyDescent="0.25">
      <c r="A77" s="5467" t="s">
        <v>558</v>
      </c>
      <c r="B77" s="5468"/>
      <c r="C77" s="3014">
        <v>0</v>
      </c>
      <c r="D77" s="3364">
        <f t="shared" si="25"/>
        <v>0</v>
      </c>
      <c r="E77" s="99">
        <f t="shared" si="16"/>
        <v>0</v>
      </c>
      <c r="F77" s="99">
        <f t="shared" si="17"/>
        <v>0</v>
      </c>
      <c r="G77" s="115">
        <v>0</v>
      </c>
      <c r="H77" s="145">
        <v>0</v>
      </c>
      <c r="I77" s="115">
        <v>0</v>
      </c>
      <c r="J77" s="145">
        <v>0</v>
      </c>
      <c r="K77" s="115">
        <v>0</v>
      </c>
      <c r="L77" s="145">
        <v>0</v>
      </c>
      <c r="M77" s="115">
        <v>0</v>
      </c>
      <c r="N77" s="145">
        <v>0</v>
      </c>
      <c r="O77" s="138">
        <v>0</v>
      </c>
      <c r="P77" s="165">
        <v>0</v>
      </c>
      <c r="Q77" s="138">
        <v>0</v>
      </c>
      <c r="R77" s="138">
        <v>0</v>
      </c>
      <c r="S77" s="138">
        <v>0</v>
      </c>
      <c r="T77" s="138">
        <v>0</v>
      </c>
      <c r="U77" s="138">
        <v>0</v>
      </c>
      <c r="V77" s="3307" t="str">
        <f t="shared" si="18"/>
        <v/>
      </c>
      <c r="CA77" s="3308" t="str">
        <f t="shared" si="23"/>
        <v/>
      </c>
      <c r="CB77" s="3308" t="str">
        <f t="shared" si="24"/>
        <v/>
      </c>
      <c r="CC77" s="3308" t="str">
        <f t="shared" si="19"/>
        <v/>
      </c>
      <c r="CD77" s="3308"/>
      <c r="CE77" s="3308"/>
      <c r="CF77" s="3308"/>
      <c r="CG77" s="3309">
        <f t="shared" si="20"/>
        <v>0</v>
      </c>
      <c r="CH77" s="3309">
        <f t="shared" si="21"/>
        <v>0</v>
      </c>
      <c r="CI77" s="3309">
        <f t="shared" si="22"/>
        <v>0</v>
      </c>
    </row>
    <row r="78" spans="1:104" ht="20.25" customHeight="1" x14ac:dyDescent="0.25">
      <c r="A78" s="5469" t="s">
        <v>469</v>
      </c>
      <c r="B78" s="5470"/>
      <c r="C78" s="3014">
        <v>0</v>
      </c>
      <c r="D78" s="192">
        <f t="shared" si="15"/>
        <v>0</v>
      </c>
      <c r="E78" s="99">
        <f t="shared" si="16"/>
        <v>0</v>
      </c>
      <c r="F78" s="99">
        <f t="shared" si="17"/>
        <v>0</v>
      </c>
      <c r="G78" s="115">
        <v>0</v>
      </c>
      <c r="H78" s="145">
        <v>0</v>
      </c>
      <c r="I78" s="115">
        <v>0</v>
      </c>
      <c r="J78" s="145">
        <v>0</v>
      </c>
      <c r="K78" s="115">
        <v>0</v>
      </c>
      <c r="L78" s="145">
        <v>0</v>
      </c>
      <c r="M78" s="115">
        <v>0</v>
      </c>
      <c r="N78" s="145">
        <v>0</v>
      </c>
      <c r="O78" s="138">
        <v>0</v>
      </c>
      <c r="P78" s="165">
        <v>0</v>
      </c>
      <c r="Q78" s="138">
        <v>0</v>
      </c>
      <c r="R78" s="138">
        <v>0</v>
      </c>
      <c r="S78" s="138">
        <v>0</v>
      </c>
      <c r="T78" s="138">
        <v>0</v>
      </c>
      <c r="U78" s="138">
        <v>0</v>
      </c>
      <c r="V78" s="3307" t="str">
        <f t="shared" si="18"/>
        <v/>
      </c>
      <c r="CA78" s="3308" t="str">
        <f t="shared" si="23"/>
        <v/>
      </c>
      <c r="CB78" s="3308" t="str">
        <f t="shared" si="24"/>
        <v/>
      </c>
      <c r="CC78" s="3308" t="str">
        <f t="shared" si="19"/>
        <v/>
      </c>
      <c r="CD78" s="3308"/>
      <c r="CE78" s="3308"/>
      <c r="CF78" s="3308"/>
      <c r="CG78" s="3309">
        <f t="shared" si="20"/>
        <v>0</v>
      </c>
      <c r="CH78" s="3309">
        <f t="shared" si="21"/>
        <v>0</v>
      </c>
      <c r="CI78" s="3309">
        <f t="shared" si="22"/>
        <v>0</v>
      </c>
    </row>
    <row r="79" spans="1:104" ht="20.25" customHeight="1" x14ac:dyDescent="0.25">
      <c r="A79" s="5469" t="s">
        <v>559</v>
      </c>
      <c r="B79" s="5470"/>
      <c r="C79" s="3014">
        <v>0</v>
      </c>
      <c r="D79" s="192">
        <f t="shared" si="15"/>
        <v>0</v>
      </c>
      <c r="E79" s="99">
        <f t="shared" si="16"/>
        <v>0</v>
      </c>
      <c r="F79" s="99">
        <f t="shared" si="17"/>
        <v>0</v>
      </c>
      <c r="G79" s="115">
        <v>0</v>
      </c>
      <c r="H79" s="145">
        <v>0</v>
      </c>
      <c r="I79" s="115">
        <v>0</v>
      </c>
      <c r="J79" s="145">
        <v>0</v>
      </c>
      <c r="K79" s="115">
        <v>0</v>
      </c>
      <c r="L79" s="145">
        <v>0</v>
      </c>
      <c r="M79" s="115">
        <v>0</v>
      </c>
      <c r="N79" s="145">
        <v>0</v>
      </c>
      <c r="O79" s="138">
        <v>0</v>
      </c>
      <c r="P79" s="165">
        <v>0</v>
      </c>
      <c r="Q79" s="138">
        <v>0</v>
      </c>
      <c r="R79" s="138">
        <v>0</v>
      </c>
      <c r="S79" s="138">
        <v>0</v>
      </c>
      <c r="T79" s="138">
        <v>0</v>
      </c>
      <c r="U79" s="138">
        <v>0</v>
      </c>
      <c r="V79" s="3307" t="str">
        <f t="shared" si="18"/>
        <v/>
      </c>
      <c r="CA79" s="3308" t="str">
        <f t="shared" si="23"/>
        <v/>
      </c>
      <c r="CB79" s="3308" t="str">
        <f t="shared" si="24"/>
        <v/>
      </c>
      <c r="CC79" s="3308" t="str">
        <f t="shared" si="19"/>
        <v/>
      </c>
      <c r="CD79" s="3308"/>
      <c r="CE79" s="3308"/>
      <c r="CF79" s="3308"/>
      <c r="CG79" s="3309">
        <f t="shared" si="20"/>
        <v>0</v>
      </c>
      <c r="CH79" s="3309">
        <f t="shared" si="21"/>
        <v>0</v>
      </c>
      <c r="CI79" s="3309">
        <f t="shared" si="22"/>
        <v>0</v>
      </c>
    </row>
    <row r="80" spans="1:104" ht="20.25" customHeight="1" x14ac:dyDescent="0.25">
      <c r="A80" s="3365" t="s">
        <v>2811</v>
      </c>
      <c r="B80" s="3366"/>
      <c r="C80" s="3014">
        <v>0</v>
      </c>
      <c r="D80" s="3364">
        <f t="shared" ref="D80:D81" si="26">SUM(E80:F80)</f>
        <v>0</v>
      </c>
      <c r="E80" s="99">
        <f t="shared" si="16"/>
        <v>0</v>
      </c>
      <c r="F80" s="99">
        <f t="shared" si="17"/>
        <v>0</v>
      </c>
      <c r="G80" s="115">
        <v>0</v>
      </c>
      <c r="H80" s="145">
        <v>0</v>
      </c>
      <c r="I80" s="115">
        <v>0</v>
      </c>
      <c r="J80" s="145">
        <v>0</v>
      </c>
      <c r="K80" s="115">
        <v>0</v>
      </c>
      <c r="L80" s="145">
        <v>0</v>
      </c>
      <c r="M80" s="115">
        <v>0</v>
      </c>
      <c r="N80" s="145">
        <v>0</v>
      </c>
      <c r="O80" s="138">
        <v>0</v>
      </c>
      <c r="P80" s="165">
        <v>0</v>
      </c>
      <c r="Q80" s="138">
        <v>0</v>
      </c>
      <c r="R80" s="138">
        <v>0</v>
      </c>
      <c r="S80" s="138">
        <v>0</v>
      </c>
      <c r="T80" s="138">
        <v>0</v>
      </c>
      <c r="U80" s="138">
        <v>0</v>
      </c>
      <c r="V80" s="3307" t="str">
        <f t="shared" si="18"/>
        <v/>
      </c>
      <c r="CA80" s="3308" t="str">
        <f t="shared" si="23"/>
        <v/>
      </c>
      <c r="CB80" s="3308" t="str">
        <f t="shared" si="24"/>
        <v/>
      </c>
      <c r="CC80" s="3308" t="str">
        <f t="shared" si="19"/>
        <v/>
      </c>
      <c r="CD80" s="3308"/>
      <c r="CE80" s="3308"/>
      <c r="CF80" s="3308"/>
      <c r="CG80" s="3309">
        <f t="shared" si="20"/>
        <v>0</v>
      </c>
      <c r="CH80" s="3309">
        <f t="shared" si="21"/>
        <v>0</v>
      </c>
      <c r="CI80" s="3309">
        <f t="shared" si="22"/>
        <v>0</v>
      </c>
    </row>
    <row r="81" spans="1:87" ht="20.25" customHeight="1" x14ac:dyDescent="0.25">
      <c r="A81" s="5467" t="s">
        <v>805</v>
      </c>
      <c r="B81" s="5468"/>
      <c r="C81" s="3014">
        <v>0</v>
      </c>
      <c r="D81" s="192">
        <f t="shared" si="26"/>
        <v>0</v>
      </c>
      <c r="E81" s="99">
        <f t="shared" si="16"/>
        <v>0</v>
      </c>
      <c r="F81" s="99">
        <f t="shared" si="17"/>
        <v>0</v>
      </c>
      <c r="G81" s="115">
        <v>0</v>
      </c>
      <c r="H81" s="145">
        <v>0</v>
      </c>
      <c r="I81" s="115">
        <v>0</v>
      </c>
      <c r="J81" s="145">
        <v>0</v>
      </c>
      <c r="K81" s="115">
        <v>0</v>
      </c>
      <c r="L81" s="145">
        <v>0</v>
      </c>
      <c r="M81" s="115">
        <v>0</v>
      </c>
      <c r="N81" s="145">
        <v>0</v>
      </c>
      <c r="O81" s="138">
        <v>0</v>
      </c>
      <c r="P81" s="165">
        <v>0</v>
      </c>
      <c r="Q81" s="138">
        <v>0</v>
      </c>
      <c r="R81" s="138">
        <v>0</v>
      </c>
      <c r="S81" s="138">
        <v>0</v>
      </c>
      <c r="T81" s="138">
        <v>0</v>
      </c>
      <c r="U81" s="138">
        <v>0</v>
      </c>
      <c r="V81" s="3307" t="str">
        <f t="shared" si="18"/>
        <v/>
      </c>
      <c r="CA81" s="3308" t="str">
        <f t="shared" si="23"/>
        <v/>
      </c>
      <c r="CB81" s="3308" t="str">
        <f t="shared" si="24"/>
        <v/>
      </c>
      <c r="CC81" s="3308" t="str">
        <f t="shared" si="19"/>
        <v/>
      </c>
      <c r="CD81" s="3308"/>
      <c r="CE81" s="3308"/>
      <c r="CF81" s="3308"/>
      <c r="CG81" s="3309">
        <f t="shared" si="20"/>
        <v>0</v>
      </c>
      <c r="CH81" s="3309">
        <f t="shared" si="21"/>
        <v>0</v>
      </c>
      <c r="CI81" s="3309">
        <f t="shared" si="22"/>
        <v>0</v>
      </c>
    </row>
    <row r="82" spans="1:87" ht="20.25" customHeight="1" x14ac:dyDescent="0.25">
      <c r="A82" s="5467" t="s">
        <v>564</v>
      </c>
      <c r="B82" s="5468"/>
      <c r="C82" s="3014">
        <v>0</v>
      </c>
      <c r="D82" s="192">
        <f t="shared" si="15"/>
        <v>0</v>
      </c>
      <c r="E82" s="99">
        <f t="shared" si="16"/>
        <v>0</v>
      </c>
      <c r="F82" s="99">
        <f t="shared" si="17"/>
        <v>0</v>
      </c>
      <c r="G82" s="115">
        <v>0</v>
      </c>
      <c r="H82" s="145">
        <v>0</v>
      </c>
      <c r="I82" s="115">
        <v>0</v>
      </c>
      <c r="J82" s="145">
        <v>0</v>
      </c>
      <c r="K82" s="115">
        <v>0</v>
      </c>
      <c r="L82" s="145">
        <v>0</v>
      </c>
      <c r="M82" s="115">
        <v>0</v>
      </c>
      <c r="N82" s="145">
        <v>0</v>
      </c>
      <c r="O82" s="138">
        <v>0</v>
      </c>
      <c r="P82" s="165">
        <v>0</v>
      </c>
      <c r="Q82" s="138">
        <v>0</v>
      </c>
      <c r="R82" s="138">
        <v>0</v>
      </c>
      <c r="S82" s="138">
        <v>0</v>
      </c>
      <c r="T82" s="138">
        <v>0</v>
      </c>
      <c r="U82" s="138">
        <v>0</v>
      </c>
      <c r="V82" s="3307" t="str">
        <f t="shared" si="18"/>
        <v/>
      </c>
      <c r="CA82" s="3308" t="str">
        <f t="shared" si="23"/>
        <v/>
      </c>
      <c r="CB82" s="3308" t="str">
        <f t="shared" si="24"/>
        <v/>
      </c>
      <c r="CC82" s="3308" t="str">
        <f t="shared" si="19"/>
        <v/>
      </c>
      <c r="CD82" s="3308"/>
      <c r="CE82" s="3308"/>
      <c r="CF82" s="3308"/>
      <c r="CG82" s="3309">
        <f t="shared" si="20"/>
        <v>0</v>
      </c>
      <c r="CH82" s="3309">
        <f t="shared" si="21"/>
        <v>0</v>
      </c>
      <c r="CI82" s="3309">
        <f t="shared" si="22"/>
        <v>0</v>
      </c>
    </row>
    <row r="83" spans="1:87" ht="20.25" customHeight="1" x14ac:dyDescent="0.25">
      <c r="A83" s="5469" t="s">
        <v>560</v>
      </c>
      <c r="B83" s="5470"/>
      <c r="C83" s="3014">
        <v>0</v>
      </c>
      <c r="D83" s="166">
        <f t="shared" si="15"/>
        <v>0</v>
      </c>
      <c r="E83" s="99">
        <f t="shared" si="16"/>
        <v>0</v>
      </c>
      <c r="F83" s="99">
        <f t="shared" si="17"/>
        <v>0</v>
      </c>
      <c r="G83" s="115">
        <v>0</v>
      </c>
      <c r="H83" s="145">
        <v>0</v>
      </c>
      <c r="I83" s="115">
        <v>0</v>
      </c>
      <c r="J83" s="145">
        <v>0</v>
      </c>
      <c r="K83" s="115">
        <v>0</v>
      </c>
      <c r="L83" s="145">
        <v>0</v>
      </c>
      <c r="M83" s="115">
        <v>0</v>
      </c>
      <c r="N83" s="145">
        <v>0</v>
      </c>
      <c r="O83" s="138">
        <v>0</v>
      </c>
      <c r="P83" s="165">
        <v>0</v>
      </c>
      <c r="Q83" s="138">
        <v>0</v>
      </c>
      <c r="R83" s="138">
        <v>0</v>
      </c>
      <c r="S83" s="138">
        <v>0</v>
      </c>
      <c r="T83" s="138">
        <v>0</v>
      </c>
      <c r="U83" s="138">
        <v>0</v>
      </c>
      <c r="V83" s="3307" t="str">
        <f t="shared" si="18"/>
        <v/>
      </c>
      <c r="CA83" s="3308" t="str">
        <f t="shared" si="23"/>
        <v/>
      </c>
      <c r="CB83" s="3308" t="str">
        <f t="shared" si="24"/>
        <v/>
      </c>
      <c r="CC83" s="3308" t="str">
        <f t="shared" si="19"/>
        <v/>
      </c>
      <c r="CD83" s="3308"/>
      <c r="CE83" s="3308"/>
      <c r="CF83" s="3308"/>
      <c r="CG83" s="3309">
        <f t="shared" si="20"/>
        <v>0</v>
      </c>
      <c r="CH83" s="3309">
        <f t="shared" si="21"/>
        <v>0</v>
      </c>
      <c r="CI83" s="3309">
        <f t="shared" si="22"/>
        <v>0</v>
      </c>
    </row>
    <row r="84" spans="1:87" ht="20.25" customHeight="1" x14ac:dyDescent="0.25">
      <c r="A84" s="5469" t="s">
        <v>561</v>
      </c>
      <c r="B84" s="5470"/>
      <c r="C84" s="3014">
        <v>0</v>
      </c>
      <c r="D84" s="3364">
        <f t="shared" si="15"/>
        <v>0</v>
      </c>
      <c r="E84" s="99">
        <f t="shared" si="16"/>
        <v>0</v>
      </c>
      <c r="F84" s="99">
        <f t="shared" si="17"/>
        <v>0</v>
      </c>
      <c r="G84" s="152">
        <v>0</v>
      </c>
      <c r="H84" s="137">
        <v>0</v>
      </c>
      <c r="I84" s="152">
        <v>0</v>
      </c>
      <c r="J84" s="137">
        <v>0</v>
      </c>
      <c r="K84" s="152">
        <v>0</v>
      </c>
      <c r="L84" s="137">
        <v>0</v>
      </c>
      <c r="M84" s="115">
        <v>0</v>
      </c>
      <c r="N84" s="145">
        <v>0</v>
      </c>
      <c r="O84" s="104">
        <v>0</v>
      </c>
      <c r="P84" s="164">
        <v>0</v>
      </c>
      <c r="Q84" s="104">
        <v>0</v>
      </c>
      <c r="R84" s="104">
        <v>0</v>
      </c>
      <c r="S84" s="104">
        <v>0</v>
      </c>
      <c r="T84" s="104">
        <v>0</v>
      </c>
      <c r="U84" s="104">
        <v>0</v>
      </c>
      <c r="V84" s="3307" t="str">
        <f t="shared" si="18"/>
        <v/>
      </c>
      <c r="CA84" s="3308" t="str">
        <f t="shared" si="23"/>
        <v/>
      </c>
      <c r="CB84" s="3308" t="str">
        <f t="shared" si="24"/>
        <v/>
      </c>
      <c r="CC84" s="3308" t="str">
        <f t="shared" si="19"/>
        <v/>
      </c>
      <c r="CD84" s="3308"/>
      <c r="CE84" s="3308"/>
      <c r="CF84" s="3308"/>
      <c r="CG84" s="3309">
        <f t="shared" si="20"/>
        <v>0</v>
      </c>
      <c r="CH84" s="3309">
        <f t="shared" si="21"/>
        <v>0</v>
      </c>
      <c r="CI84" s="3309">
        <f t="shared" si="22"/>
        <v>0</v>
      </c>
    </row>
    <row r="85" spans="1:87" ht="20.25" customHeight="1" x14ac:dyDescent="0.25">
      <c r="A85" s="5480" t="s">
        <v>453</v>
      </c>
      <c r="B85" s="5481"/>
      <c r="C85" s="3014">
        <v>0</v>
      </c>
      <c r="D85" s="3364">
        <f t="shared" si="15"/>
        <v>0</v>
      </c>
      <c r="E85" s="99">
        <f t="shared" si="16"/>
        <v>0</v>
      </c>
      <c r="F85" s="99">
        <f t="shared" si="17"/>
        <v>0</v>
      </c>
      <c r="G85" s="115">
        <v>0</v>
      </c>
      <c r="H85" s="145">
        <v>0</v>
      </c>
      <c r="I85" s="115">
        <v>0</v>
      </c>
      <c r="J85" s="145">
        <v>0</v>
      </c>
      <c r="K85" s="115">
        <v>0</v>
      </c>
      <c r="L85" s="145">
        <v>0</v>
      </c>
      <c r="M85" s="152">
        <v>0</v>
      </c>
      <c r="N85" s="137">
        <v>0</v>
      </c>
      <c r="O85" s="104">
        <v>0</v>
      </c>
      <c r="P85" s="164">
        <v>0</v>
      </c>
      <c r="Q85" s="104">
        <v>0</v>
      </c>
      <c r="R85" s="104">
        <v>0</v>
      </c>
      <c r="S85" s="104">
        <v>0</v>
      </c>
      <c r="T85" s="104">
        <v>0</v>
      </c>
      <c r="U85" s="104">
        <v>0</v>
      </c>
      <c r="V85" s="3307" t="str">
        <f t="shared" si="18"/>
        <v/>
      </c>
      <c r="CA85" s="3308" t="str">
        <f t="shared" si="23"/>
        <v/>
      </c>
      <c r="CB85" s="3308" t="str">
        <f t="shared" si="24"/>
        <v/>
      </c>
      <c r="CC85" s="3308" t="str">
        <f t="shared" si="19"/>
        <v/>
      </c>
      <c r="CD85" s="3308"/>
      <c r="CE85" s="3308"/>
      <c r="CF85" s="3308"/>
      <c r="CG85" s="3309">
        <f t="shared" si="20"/>
        <v>0</v>
      </c>
      <c r="CH85" s="3309">
        <f t="shared" si="21"/>
        <v>0</v>
      </c>
      <c r="CI85" s="3309">
        <f t="shared" si="22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7">SUM(E72:E85)</f>
        <v>0</v>
      </c>
      <c r="F86" s="3370">
        <f t="shared" si="27"/>
        <v>0</v>
      </c>
      <c r="G86" s="3370">
        <f>SUM(G72:G85)</f>
        <v>0</v>
      </c>
      <c r="H86" s="3371">
        <f t="shared" si="27"/>
        <v>0</v>
      </c>
      <c r="I86" s="3372">
        <f t="shared" si="27"/>
        <v>0</v>
      </c>
      <c r="J86" s="3371">
        <f t="shared" si="27"/>
        <v>0</v>
      </c>
      <c r="K86" s="3372">
        <f t="shared" si="27"/>
        <v>0</v>
      </c>
      <c r="L86" s="3371">
        <f t="shared" si="27"/>
        <v>0</v>
      </c>
      <c r="M86" s="3372">
        <f t="shared" si="27"/>
        <v>0</v>
      </c>
      <c r="N86" s="3371">
        <f t="shared" si="27"/>
        <v>0</v>
      </c>
      <c r="O86" s="3371">
        <f t="shared" si="27"/>
        <v>0</v>
      </c>
      <c r="P86" s="3373">
        <f t="shared" si="27"/>
        <v>0</v>
      </c>
      <c r="Q86" s="3373">
        <f t="shared" si="27"/>
        <v>0</v>
      </c>
      <c r="R86" s="3373">
        <f t="shared" si="27"/>
        <v>0</v>
      </c>
      <c r="S86" s="3373">
        <f t="shared" si="27"/>
        <v>0</v>
      </c>
      <c r="T86" s="3373">
        <f t="shared" si="27"/>
        <v>0</v>
      </c>
      <c r="U86" s="3373">
        <f t="shared" si="27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40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algorithmName="SHA-512" hashValue="Sk2gHScHkZItTFvyQIi8LfRqdpYmfFo3xBLgr7Hq8pIbZS7P+J2xDo5v9+fBqWME3vZoRpMiZGvrdatsTJtGGQ==" saltValue="zGxPuVf9N/XJ0KWy1Q0F/g==" spinCount="100000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zoomScale="80" zoomScaleNormal="80" workbookViewId="0">
      <selection activeCell="J21" sqref="J21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CESFAM PURRANQUE - ( 123307 )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/>
      </c>
      <c r="G9" s="47"/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>SIN DATOS</v>
      </c>
      <c r="G15" s="47" t="s">
        <v>270</v>
      </c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/>
      </c>
      <c r="G21" s="416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/>
      </c>
      <c r="G25" s="416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/>
      </c>
      <c r="G27" s="417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/>
      </c>
      <c r="G28" s="417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/>
      </c>
      <c r="G29" s="417"/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algorithmName="SHA-512" hashValue="0YlLxA4WTXBgnOtRwQQN2/itDbEwMlpuGbPh6w5o6cVY5ldLaL9F1vqbyBy4Z3JfCS1Z6bAk7gPH6DCql/RFtg==" saltValue="Gnv/BRBfU8iw99ZZJ3tLLg==" spinCount="100000"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activeCell="F14" sqref="F14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CESFAM PURRANQUE - ( 123307 )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5" t="str">
        <f>IF(Contro!D31&gt;0,"ANTES DE EJECUTAR SUS MACROS REVISE LA HOJA CONTROL, EXISTEN ERRORES","")</f>
        <v/>
      </c>
      <c r="C7" s="5486"/>
      <c r="D7" s="5486"/>
      <c r="E7" s="5486"/>
      <c r="F7" s="5486"/>
      <c r="G7" s="5486"/>
      <c r="H7" s="5487"/>
    </row>
    <row r="8" spans="1:24" ht="16.5" customHeight="1" thickBot="1" x14ac:dyDescent="0.25">
      <c r="B8" s="5488"/>
      <c r="C8" s="5489"/>
      <c r="D8" s="5489"/>
      <c r="E8" s="5489"/>
      <c r="F8" s="5489"/>
      <c r="G8" s="5489"/>
      <c r="H8" s="549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algorithmName="SHA-512" hashValue="+LYLHfBZzztqspQC/I8PoOmVw699GMolPPRJBvg9EzLZuKXkGq2hJOHQkEuV4iwwoYEN2ffLwcvmbMXuALpUFQ==" saltValue="VTqrZI0VKiU960Bz0LnRQ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Mauricio Flores</cp:lastModifiedBy>
  <cp:lastPrinted>2017-12-22T19:59:04Z</cp:lastPrinted>
  <dcterms:created xsi:type="dcterms:W3CDTF">2016-11-22T01:43:45Z</dcterms:created>
  <dcterms:modified xsi:type="dcterms:W3CDTF">2020-06-18T15:44:47Z</dcterms:modified>
</cp:coreProperties>
</file>