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ogelandrade\Desktop\"/>
    </mc:Choice>
  </mc:AlternateContent>
  <xr:revisionPtr revIDLastSave="0" documentId="13_ncr:1_{4F0718AF-14B3-448F-9C8E-00491C7D4CC3}" xr6:coauthVersionLast="47" xr6:coauthVersionMax="47" xr10:uidLastSave="{00000000-0000-0000-0000-000000000000}"/>
  <bookViews>
    <workbookView xWindow="20370" yWindow="-120" windowWidth="15600" windowHeight="11040" xr2:uid="{00000000-000D-0000-FFFF-FFFF00000000}"/>
  </bookViews>
  <sheets>
    <sheet name="App" sheetId="1" r:id="rId1"/>
    <sheet name="Planilha1" sheetId="2" r:id="rId2"/>
  </sheets>
  <definedNames>
    <definedName name="aporte">App!$D$16</definedName>
    <definedName name="patrimonio">App!$D$19</definedName>
    <definedName name="qtd_anos">App!$D$17</definedName>
    <definedName name="rendimento_carteira">App!$D$12</definedName>
    <definedName name="salario">App!$D$11</definedName>
    <definedName name="sugestao_investimento">App!$D$13</definedName>
    <definedName name="taxa_mensal">App!$D$18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4" i="1" l="1"/>
  <c r="C35" i="1"/>
  <c r="C36" i="1"/>
  <c r="D36" i="1" s="1"/>
  <c r="C37" i="1"/>
  <c r="C38" i="1"/>
  <c r="C33" i="1"/>
  <c r="D33" i="1" s="1"/>
  <c r="G4" i="2"/>
  <c r="A9" i="2"/>
  <c r="A10" i="2"/>
  <c r="A11" i="2"/>
  <c r="A12" i="2"/>
  <c r="A13" i="2"/>
  <c r="A14" i="2"/>
  <c r="A15" i="2"/>
  <c r="A16" i="2"/>
  <c r="A17" i="2"/>
  <c r="A18" i="2"/>
  <c r="A19" i="2"/>
  <c r="A20" i="2"/>
  <c r="A8" i="2"/>
  <c r="A4" i="2"/>
  <c r="A5" i="2"/>
  <c r="A6" i="2"/>
  <c r="A7" i="2"/>
  <c r="A3" i="2"/>
  <c r="C30" i="1"/>
  <c r="D13" i="1"/>
  <c r="C24" i="1"/>
  <c r="D24" i="1" s="1"/>
  <c r="D19" i="1"/>
  <c r="D20" i="1" s="1"/>
  <c r="C27" i="1"/>
  <c r="D27" i="1" s="1"/>
  <c r="C26" i="1"/>
  <c r="D26" i="1" s="1"/>
  <c r="C25" i="1"/>
  <c r="D25" i="1" s="1"/>
  <c r="C23" i="1"/>
  <c r="D23" i="1" s="1"/>
  <c r="D37" i="1" l="1"/>
  <c r="D35" i="1"/>
  <c r="D34" i="1"/>
  <c r="D38" i="1"/>
  <c r="D39" i="1" l="1"/>
</calcChain>
</file>

<file path=xl/sharedStrings.xml><?xml version="1.0" encoding="utf-8"?>
<sst xmlns="http://schemas.openxmlformats.org/spreadsheetml/2006/main" count="72" uniqueCount="36">
  <si>
    <t>INVESTIMENTO MENSAL</t>
  </si>
  <si>
    <t xml:space="preserve">Por quantos Anos? </t>
  </si>
  <si>
    <t>Patrimonio acumulado</t>
  </si>
  <si>
    <t>Quanto Investir por mês ?</t>
  </si>
  <si>
    <t>Taxa de redimento mensal</t>
  </si>
  <si>
    <t xml:space="preserve">Dividendos mensais </t>
  </si>
  <si>
    <t>Quanto em 2 anos?</t>
  </si>
  <si>
    <t>Quanto em 10 anos?</t>
  </si>
  <si>
    <t>Quanto em 20 anos?</t>
  </si>
  <si>
    <t>Quanto em 30, anos?</t>
  </si>
  <si>
    <t>CENÁRIOS</t>
  </si>
  <si>
    <t>Quanto em 5 anos?</t>
  </si>
  <si>
    <t>Dividendo</t>
  </si>
  <si>
    <t>Salário</t>
  </si>
  <si>
    <t>Rendimento Carteira</t>
  </si>
  <si>
    <t xml:space="preserve">Sugestão de Investimento </t>
  </si>
  <si>
    <t>CONFIGURAÇÕES</t>
  </si>
  <si>
    <t>Agressivo</t>
  </si>
  <si>
    <t>Moderado</t>
  </si>
  <si>
    <t>Conservador</t>
  </si>
  <si>
    <t xml:space="preserve">Valor a ser investido por mês </t>
  </si>
  <si>
    <t>PERFIL</t>
  </si>
  <si>
    <t>Tipo de FII</t>
  </si>
  <si>
    <t>Percentual Sugerido</t>
  </si>
  <si>
    <t>Valores</t>
  </si>
  <si>
    <t>Papel</t>
  </si>
  <si>
    <t>Tijolo</t>
  </si>
  <si>
    <t>Hibridos</t>
  </si>
  <si>
    <t>FOFs</t>
  </si>
  <si>
    <t>Desenvolvimento</t>
  </si>
  <si>
    <t>Hotelarias</t>
  </si>
  <si>
    <t>TIPO DE FII</t>
  </si>
  <si>
    <t>%</t>
  </si>
  <si>
    <t>CHAVE</t>
  </si>
  <si>
    <t>Moderado-Tijolo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</si>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</sst>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/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/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theme="0" tint="-0.34998626667073579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5" fillId="4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8" fontId="0" fillId="0" borderId="1" xfId="0" applyNumberFormat="1" applyBorder="1" applyAlignment="1">
      <alignment horizont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9" fontId="0" fillId="0" borderId="0" xfId="0" applyNumberFormat="1"/>
    <xf numFmtId="8" fontId="6" fillId="3" borderId="5" xfId="0" applyNumberFormat="1" applyFont="1" applyFill="1" applyBorder="1" applyAlignment="1">
      <alignment horizontal="center"/>
    </xf>
    <xf numFmtId="8" fontId="6" fillId="3" borderId="7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164" fontId="6" fillId="0" borderId="5" xfId="0" applyNumberFormat="1" applyFont="1" applyBorder="1" applyAlignment="1">
      <alignment horizontal="center"/>
    </xf>
    <xf numFmtId="0" fontId="0" fillId="0" borderId="11" xfId="0" applyBorder="1"/>
    <xf numFmtId="8" fontId="0" fillId="0" borderId="14" xfId="0" applyNumberFormat="1" applyBorder="1" applyAlignment="1">
      <alignment horizontal="center"/>
    </xf>
    <xf numFmtId="0" fontId="0" fillId="0" borderId="13" xfId="0" applyBorder="1"/>
    <xf numFmtId="0" fontId="3" fillId="0" borderId="0" xfId="0" applyFont="1"/>
    <xf numFmtId="0" fontId="2" fillId="2" borderId="15" xfId="0" applyFont="1" applyFill="1" applyBorder="1" applyAlignment="1">
      <alignment vertical="center"/>
    </xf>
    <xf numFmtId="0" fontId="7" fillId="5" borderId="3" xfId="0" applyFont="1" applyFill="1" applyBorder="1" applyAlignment="1">
      <alignment vertical="center"/>
    </xf>
    <xf numFmtId="0" fontId="3" fillId="0" borderId="10" xfId="0" applyFont="1" applyBorder="1" applyAlignment="1">
      <alignment horizontal="left" indent="1"/>
    </xf>
    <xf numFmtId="0" fontId="3" fillId="0" borderId="8" xfId="0" applyFont="1" applyBorder="1" applyAlignment="1">
      <alignment horizontal="left" indent="1"/>
    </xf>
    <xf numFmtId="0" fontId="3" fillId="0" borderId="12" xfId="0" applyFont="1" applyBorder="1" applyAlignment="1">
      <alignment horizontal="left" indent="1"/>
    </xf>
    <xf numFmtId="0" fontId="3" fillId="0" borderId="16" xfId="0" applyFont="1" applyBorder="1" applyAlignment="1">
      <alignment horizontal="left" indent="1"/>
    </xf>
    <xf numFmtId="0" fontId="8" fillId="3" borderId="10" xfId="0" applyFont="1" applyFill="1" applyBorder="1" applyAlignment="1">
      <alignment horizontal="left" indent="1"/>
    </xf>
    <xf numFmtId="0" fontId="8" fillId="3" borderId="8" xfId="0" applyFont="1" applyFill="1" applyBorder="1" applyAlignment="1">
      <alignment horizontal="left" indent="1"/>
    </xf>
    <xf numFmtId="0" fontId="8" fillId="3" borderId="12" xfId="0" applyFont="1" applyFill="1" applyBorder="1" applyAlignment="1">
      <alignment horizontal="left" indent="1"/>
    </xf>
    <xf numFmtId="0" fontId="8" fillId="3" borderId="16" xfId="0" applyFont="1" applyFill="1" applyBorder="1" applyAlignment="1">
      <alignment horizontal="left" indent="1"/>
    </xf>
    <xf numFmtId="0" fontId="3" fillId="0" borderId="4" xfId="0" applyFont="1" applyBorder="1" applyAlignment="1">
      <alignment horizontal="left" indent="1"/>
    </xf>
    <xf numFmtId="0" fontId="3" fillId="0" borderId="6" xfId="0" applyFont="1" applyBorder="1" applyAlignment="1">
      <alignment horizontal="left" indent="1"/>
    </xf>
    <xf numFmtId="164" fontId="0" fillId="0" borderId="5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9" fillId="5" borderId="2" xfId="0" applyFont="1" applyFill="1" applyBorder="1" applyAlignment="1">
      <alignment horizontal="left" vertical="center" indent="1"/>
    </xf>
    <xf numFmtId="0" fontId="9" fillId="5" borderId="9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left" vertical="center" indent="1"/>
    </xf>
    <xf numFmtId="0" fontId="2" fillId="2" borderId="9" xfId="0" applyFont="1" applyFill="1" applyBorder="1" applyAlignment="1">
      <alignment horizontal="left" vertical="center" indent="1"/>
    </xf>
    <xf numFmtId="0" fontId="2" fillId="2" borderId="3" xfId="0" applyFont="1" applyFill="1" applyBorder="1" applyAlignment="1">
      <alignment horizontal="left" vertical="center" indent="1"/>
    </xf>
    <xf numFmtId="0" fontId="5" fillId="4" borderId="0" xfId="1" applyBorder="1" applyAlignment="1">
      <alignment horizontal="left" indent="1"/>
    </xf>
    <xf numFmtId="0" fontId="5" fillId="4" borderId="0" xfId="1" applyAlignment="1">
      <alignment horizontal="center"/>
    </xf>
    <xf numFmtId="164" fontId="0" fillId="0" borderId="0" xfId="0" applyNumberFormat="1" applyAlignment="1">
      <alignment horizontal="center"/>
    </xf>
    <xf numFmtId="0" fontId="8" fillId="0" borderId="0" xfId="0" applyFont="1" applyFill="1" applyBorder="1" applyAlignment="1">
      <alignment horizontal="left" indent="1"/>
    </xf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6" fillId="6" borderId="0" xfId="0" applyFont="1" applyFill="1"/>
    <xf numFmtId="0" fontId="6" fillId="6" borderId="0" xfId="0" applyFont="1" applyFill="1" applyAlignment="1">
      <alignment horizontal="center"/>
    </xf>
    <xf numFmtId="0" fontId="0" fillId="0" borderId="17" xfId="0" applyBorder="1"/>
    <xf numFmtId="9" fontId="0" fillId="0" borderId="17" xfId="0" applyNumberFormat="1" applyBorder="1" applyAlignment="1">
      <alignment horizontal="center"/>
    </xf>
    <xf numFmtId="0" fontId="0" fillId="0" borderId="17" xfId="0" applyFill="1" applyBorder="1"/>
    <xf numFmtId="9" fontId="0" fillId="0" borderId="17" xfId="0" applyNumberFormat="1" applyFill="1" applyBorder="1" applyAlignment="1">
      <alignment horizontal="center"/>
    </xf>
    <xf numFmtId="0" fontId="5" fillId="4" borderId="0" xfId="1" applyAlignment="1"/>
    <xf numFmtId="10" fontId="5" fillId="4" borderId="0" xfId="1" applyNumberFormat="1" applyAlignment="1"/>
    <xf numFmtId="164" fontId="6" fillId="6" borderId="0" xfId="0" applyNumberFormat="1" applyFont="1" applyFill="1" applyAlignment="1">
      <alignment horizontal="center"/>
    </xf>
  </cellXfs>
  <cellStyles count="2">
    <cellStyle name="Neutro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581025</xdr:colOff>
      <xdr:row>0</xdr:row>
      <xdr:rowOff>152401</xdr:rowOff>
    </xdr:from>
    <xdr:to>
      <xdr:col>4</xdr:col>
      <xdr:colOff>0</xdr:colOff>
      <xdr:row>7</xdr:row>
      <xdr:rowOff>152401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5399E98-B8E1-4D2D-8825-124BBC9BBC3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9606"/>
        <a:stretch/>
      </xdr:blipFill>
      <xdr:spPr>
        <a:xfrm>
          <a:off x="581025" y="152401"/>
          <a:ext cx="5505450" cy="133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G39"/>
  <sheetViews>
    <sheetView showGridLines="0" tabSelected="1" workbookViewId="0">
      <selection activeCell="C29" sqref="C29"/>
    </sheetView>
  </sheetViews>
  <sheetFormatPr defaultColWidth="0" defaultRowHeight="15" x14ac:dyDescent="0.25"/>
  <cols>
    <col min="1" max="1" width="9.140625" customWidth="1"/>
    <col min="2" max="2" width="45.7109375" customWidth="1"/>
    <col min="3" max="3" width="24.7109375" style="1" customWidth="1"/>
    <col min="4" max="4" width="11.7109375" style="1" bestFit="1" customWidth="1"/>
    <col min="5" max="5" width="0.140625" customWidth="1"/>
    <col min="6" max="6" width="24.85546875" bestFit="1" customWidth="1"/>
    <col min="7" max="7" width="13.5703125" customWidth="1"/>
    <col min="8" max="8" width="9.140625" customWidth="1"/>
    <col min="9" max="11" width="9.140625" hidden="1" customWidth="1"/>
    <col min="12" max="16384" width="9.140625" hidden="1"/>
  </cols>
  <sheetData>
    <row r="9" spans="2:4" ht="15.75" thickBot="1" x14ac:dyDescent="0.3"/>
    <row r="10" spans="2:4" ht="23.25" x14ac:dyDescent="0.25">
      <c r="B10" s="31" t="s">
        <v>16</v>
      </c>
      <c r="C10" s="32"/>
      <c r="D10" s="17"/>
    </row>
    <row r="11" spans="2:4" ht="15.75" x14ac:dyDescent="0.25">
      <c r="B11" s="18" t="s">
        <v>13</v>
      </c>
      <c r="C11" s="19"/>
      <c r="D11" s="28">
        <v>2000</v>
      </c>
    </row>
    <row r="12" spans="2:4" ht="15.75" x14ac:dyDescent="0.25">
      <c r="B12" s="18" t="s">
        <v>14</v>
      </c>
      <c r="C12" s="19"/>
      <c r="D12" s="29">
        <v>6.0000000000000001E-3</v>
      </c>
    </row>
    <row r="13" spans="2:4" ht="16.5" thickBot="1" x14ac:dyDescent="0.3">
      <c r="B13" s="20" t="s">
        <v>15</v>
      </c>
      <c r="C13" s="21"/>
      <c r="D13" s="30">
        <f>D11*30%</f>
        <v>600</v>
      </c>
    </row>
    <row r="14" spans="2:4" ht="15.75" thickBot="1" x14ac:dyDescent="0.3"/>
    <row r="15" spans="2:4" ht="26.25" x14ac:dyDescent="0.25">
      <c r="B15" s="33" t="s">
        <v>0</v>
      </c>
      <c r="C15" s="34"/>
      <c r="D15" s="16"/>
    </row>
    <row r="16" spans="2:4" ht="15.75" x14ac:dyDescent="0.25">
      <c r="B16" s="18" t="s">
        <v>3</v>
      </c>
      <c r="C16" s="19"/>
      <c r="D16" s="11">
        <v>200</v>
      </c>
    </row>
    <row r="17" spans="1:6" ht="15.75" x14ac:dyDescent="0.25">
      <c r="B17" s="18" t="s">
        <v>1</v>
      </c>
      <c r="C17" s="19"/>
      <c r="D17" s="10">
        <v>5</v>
      </c>
    </row>
    <row r="18" spans="1:6" ht="15.75" x14ac:dyDescent="0.25">
      <c r="B18" s="18" t="s">
        <v>4</v>
      </c>
      <c r="C18" s="19"/>
      <c r="D18" s="9">
        <v>1.0789999999999999E-2</v>
      </c>
    </row>
    <row r="19" spans="1:6" ht="15.75" x14ac:dyDescent="0.25">
      <c r="B19" s="22" t="s">
        <v>2</v>
      </c>
      <c r="C19" s="23"/>
      <c r="D19" s="7">
        <f>FV(taxa_mensal,qtd_anos*12,aporte*-1)</f>
        <v>16755.382799697527</v>
      </c>
    </row>
    <row r="20" spans="1:6" ht="16.5" thickBot="1" x14ac:dyDescent="0.3">
      <c r="B20" s="24" t="s">
        <v>5</v>
      </c>
      <c r="C20" s="25"/>
      <c r="D20" s="8">
        <f>patrimonio*1%</f>
        <v>167.55382799697529</v>
      </c>
    </row>
    <row r="21" spans="1:6" ht="15.75" thickBot="1" x14ac:dyDescent="0.3"/>
    <row r="22" spans="1:6" ht="26.25" x14ac:dyDescent="0.25">
      <c r="B22" s="33" t="s">
        <v>10</v>
      </c>
      <c r="C22" s="35"/>
      <c r="D22" s="4" t="s">
        <v>12</v>
      </c>
      <c r="E22" s="5"/>
      <c r="F22" s="15"/>
    </row>
    <row r="23" spans="1:6" ht="15.75" x14ac:dyDescent="0.25">
      <c r="A23" s="2">
        <v>2</v>
      </c>
      <c r="B23" s="26" t="s">
        <v>6</v>
      </c>
      <c r="C23" s="3">
        <f>FV($D$18,A$23*12,$D$16*-1)</f>
        <v>5445.5254595290435</v>
      </c>
      <c r="D23" s="3">
        <f>C23*1%</f>
        <v>54.455254595290434</v>
      </c>
      <c r="E23" s="12"/>
    </row>
    <row r="24" spans="1:6" ht="15.75" x14ac:dyDescent="0.25">
      <c r="A24" s="2">
        <v>5</v>
      </c>
      <c r="B24" s="26" t="s">
        <v>11</v>
      </c>
      <c r="C24" s="3">
        <f>FV($D$18,A$24*12,$D$16*-1)</f>
        <v>16755.382799697527</v>
      </c>
      <c r="D24" s="3">
        <f>C24*1%</f>
        <v>167.55382799697529</v>
      </c>
      <c r="E24" s="12"/>
    </row>
    <row r="25" spans="1:6" ht="15.75" x14ac:dyDescent="0.25">
      <c r="A25" s="2">
        <v>10</v>
      </c>
      <c r="B25" s="26" t="s">
        <v>7</v>
      </c>
      <c r="C25" s="3">
        <f>FV($D$18,$A$25*12,$D$16*-1)</f>
        <v>48656.842506034438</v>
      </c>
      <c r="D25" s="3">
        <f t="shared" ref="D25:D27" si="0">C25*1%</f>
        <v>486.5684250603444</v>
      </c>
      <c r="E25" s="12"/>
    </row>
    <row r="26" spans="1:6" ht="15.75" x14ac:dyDescent="0.25">
      <c r="A26" s="2">
        <v>20</v>
      </c>
      <c r="B26" s="26" t="s">
        <v>8</v>
      </c>
      <c r="C26" s="3">
        <f>FV($D$18,A26*12,$D$16*-1)</f>
        <v>225039.68001941612</v>
      </c>
      <c r="D26" s="3">
        <f t="shared" si="0"/>
        <v>2250.3968001941612</v>
      </c>
      <c r="E26" s="12"/>
    </row>
    <row r="27" spans="1:6" ht="16.5" thickBot="1" x14ac:dyDescent="0.3">
      <c r="A27" s="2">
        <v>30</v>
      </c>
      <c r="B27" s="27" t="s">
        <v>9</v>
      </c>
      <c r="C27" s="13">
        <f>FV($D$18,A27*12,$D$16*-1)</f>
        <v>864433.93100094295</v>
      </c>
      <c r="D27" s="13">
        <f t="shared" si="0"/>
        <v>8644.339310009429</v>
      </c>
      <c r="E27" s="14"/>
    </row>
    <row r="29" spans="1:6" x14ac:dyDescent="0.25">
      <c r="B29" s="36" t="s">
        <v>21</v>
      </c>
      <c r="C29" s="37" t="s">
        <v>17</v>
      </c>
      <c r="D29" s="37"/>
    </row>
    <row r="30" spans="1:6" ht="15.75" x14ac:dyDescent="0.25">
      <c r="B30" s="39" t="s">
        <v>20</v>
      </c>
      <c r="C30" s="40">
        <f>aporte</f>
        <v>200</v>
      </c>
      <c r="D30" s="41"/>
    </row>
    <row r="32" spans="1:6" x14ac:dyDescent="0.25">
      <c r="B32" s="43" t="s">
        <v>22</v>
      </c>
      <c r="C32" s="44" t="s">
        <v>23</v>
      </c>
      <c r="D32" s="44" t="s">
        <v>24</v>
      </c>
    </row>
    <row r="33" spans="2:4" x14ac:dyDescent="0.25">
      <c r="B33" t="s">
        <v>25</v>
      </c>
      <c r="C33" s="42">
        <f>VLOOKUP($C$29&amp;"-"&amp;B33,Planilha1!$A:$D,4,)</f>
        <v>0.5</v>
      </c>
      <c r="D33" s="38">
        <f>C33*$C$30</f>
        <v>100</v>
      </c>
    </row>
    <row r="34" spans="2:4" x14ac:dyDescent="0.25">
      <c r="B34" t="s">
        <v>26</v>
      </c>
      <c r="C34" s="42">
        <f>VLOOKUP($C$29&amp;"-"&amp;B34,Planilha1!$A:$D,4,)</f>
        <v>0.1</v>
      </c>
      <c r="D34" s="38">
        <f t="shared" ref="D34:D38" si="1">C34*$C$30</f>
        <v>20</v>
      </c>
    </row>
    <row r="35" spans="2:4" x14ac:dyDescent="0.25">
      <c r="B35" t="s">
        <v>27</v>
      </c>
      <c r="C35" s="42">
        <f>VLOOKUP($C$29&amp;"-"&amp;B35,Planilha1!$A:$D,4,)</f>
        <v>0.05</v>
      </c>
      <c r="D35" s="38">
        <f t="shared" si="1"/>
        <v>10</v>
      </c>
    </row>
    <row r="36" spans="2:4" x14ac:dyDescent="0.25">
      <c r="B36" t="s">
        <v>28</v>
      </c>
      <c r="C36" s="42">
        <f>VLOOKUP($C$29&amp;"-"&amp;B36,Planilha1!$A:$D,4,)</f>
        <v>0.05</v>
      </c>
      <c r="D36" s="38">
        <f t="shared" si="1"/>
        <v>10</v>
      </c>
    </row>
    <row r="37" spans="2:4" x14ac:dyDescent="0.25">
      <c r="B37" t="s">
        <v>29</v>
      </c>
      <c r="C37" s="42">
        <f>VLOOKUP($C$29&amp;"-"&amp;B37,Planilha1!$A:$D,4,)</f>
        <v>0.2</v>
      </c>
      <c r="D37" s="38">
        <f t="shared" si="1"/>
        <v>40</v>
      </c>
    </row>
    <row r="38" spans="2:4" x14ac:dyDescent="0.25">
      <c r="B38" t="s">
        <v>30</v>
      </c>
      <c r="C38" s="42">
        <f>VLOOKUP($C$29&amp;"-"&amp;B38,Planilha1!$A:$D,4,)</f>
        <v>0.1</v>
      </c>
      <c r="D38" s="38">
        <f t="shared" si="1"/>
        <v>20</v>
      </c>
    </row>
    <row r="39" spans="2:4" x14ac:dyDescent="0.25">
      <c r="B39" s="43" t="s">
        <v>35</v>
      </c>
      <c r="C39" s="44"/>
      <c r="D39" s="51">
        <f>SUM(D33:D38)</f>
        <v>200</v>
      </c>
    </row>
  </sheetData>
  <mergeCells count="12">
    <mergeCell ref="B11:C11"/>
    <mergeCell ref="B12:C12"/>
    <mergeCell ref="B13:C13"/>
    <mergeCell ref="B10:C10"/>
    <mergeCell ref="B15:C15"/>
    <mergeCell ref="B22:C22"/>
    <mergeCell ref="D22:E22"/>
    <mergeCell ref="B16:C16"/>
    <mergeCell ref="B17:C17"/>
    <mergeCell ref="B18:C18"/>
    <mergeCell ref="B19:C19"/>
    <mergeCell ref="B20:C20"/>
  </mergeCells>
  <dataValidations count="1">
    <dataValidation type="list" allowBlank="1" showInputMessage="1" showErrorMessage="1" sqref="C29" xr:uid="{0C403083-0680-4EB7-BF2B-DC2298E242A0}">
      <formula1>"Conservador,Moderado,Agressivo"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9799A-2614-4499-9454-8EB33840A455}">
  <dimension ref="A2:G20"/>
  <sheetViews>
    <sheetView workbookViewId="0">
      <selection activeCell="D13" sqref="D13"/>
    </sheetView>
  </sheetViews>
  <sheetFormatPr defaultRowHeight="15" x14ac:dyDescent="0.25"/>
  <cols>
    <col min="1" max="1" width="29.140625" bestFit="1" customWidth="1"/>
    <col min="2" max="2" width="14.140625" customWidth="1"/>
    <col min="3" max="3" width="16.85546875" bestFit="1" customWidth="1"/>
    <col min="4" max="4" width="9.140625" style="6"/>
    <col min="6" max="6" width="16" bestFit="1" customWidth="1"/>
    <col min="7" max="7" width="11.140625" customWidth="1"/>
  </cols>
  <sheetData>
    <row r="2" spans="1:7" x14ac:dyDescent="0.25">
      <c r="A2" t="s">
        <v>33</v>
      </c>
      <c r="B2" t="s">
        <v>21</v>
      </c>
      <c r="C2" t="s">
        <v>31</v>
      </c>
      <c r="D2" s="6" t="s">
        <v>32</v>
      </c>
    </row>
    <row r="3" spans="1:7" x14ac:dyDescent="0.25">
      <c r="A3" t="str">
        <f>B3&amp;"-"&amp;C3</f>
        <v>Conservador-Papel</v>
      </c>
      <c r="B3" t="s">
        <v>19</v>
      </c>
      <c r="C3" t="s">
        <v>25</v>
      </c>
      <c r="D3" s="42">
        <v>0.3</v>
      </c>
      <c r="G3" t="s">
        <v>32</v>
      </c>
    </row>
    <row r="4" spans="1:7" x14ac:dyDescent="0.25">
      <c r="A4" t="str">
        <f t="shared" ref="A4:A7" si="0">B4&amp;"-"&amp;C4</f>
        <v>Conservador-Tijolo</v>
      </c>
      <c r="B4" t="s">
        <v>19</v>
      </c>
      <c r="C4" t="s">
        <v>26</v>
      </c>
      <c r="D4" s="42">
        <v>0.5</v>
      </c>
      <c r="F4" s="49" t="s">
        <v>34</v>
      </c>
      <c r="G4" s="50">
        <f>VLOOKUP(F4,$A:$D,4,FALSE)</f>
        <v>0.4</v>
      </c>
    </row>
    <row r="5" spans="1:7" x14ac:dyDescent="0.25">
      <c r="A5" t="str">
        <f t="shared" si="0"/>
        <v>Conservador-Hibridos</v>
      </c>
      <c r="B5" t="s">
        <v>19</v>
      </c>
      <c r="C5" t="s">
        <v>27</v>
      </c>
      <c r="D5" s="42">
        <v>0.1</v>
      </c>
    </row>
    <row r="6" spans="1:7" x14ac:dyDescent="0.25">
      <c r="A6" t="str">
        <f t="shared" si="0"/>
        <v>Conservador-FOFs</v>
      </c>
      <c r="B6" t="s">
        <v>19</v>
      </c>
      <c r="C6" t="s">
        <v>28</v>
      </c>
      <c r="D6" s="42">
        <v>0.1</v>
      </c>
    </row>
    <row r="7" spans="1:7" x14ac:dyDescent="0.25">
      <c r="A7" t="str">
        <f t="shared" si="0"/>
        <v>Conservador-Desenvolvimento</v>
      </c>
      <c r="B7" t="s">
        <v>19</v>
      </c>
      <c r="C7" t="s">
        <v>29</v>
      </c>
      <c r="D7" s="42">
        <v>0</v>
      </c>
    </row>
    <row r="8" spans="1:7" x14ac:dyDescent="0.25">
      <c r="A8" s="45" t="str">
        <f>B8&amp;"-"&amp;C8</f>
        <v>Conservador-Hotelarias</v>
      </c>
      <c r="B8" s="45" t="s">
        <v>19</v>
      </c>
      <c r="C8" s="45" t="s">
        <v>30</v>
      </c>
      <c r="D8" s="46">
        <v>0</v>
      </c>
    </row>
    <row r="9" spans="1:7" x14ac:dyDescent="0.25">
      <c r="A9" s="45" t="str">
        <f t="shared" ref="A9:A20" si="1">B9&amp;"-"&amp;C9</f>
        <v>Moderado-Papel</v>
      </c>
      <c r="B9" t="s">
        <v>18</v>
      </c>
      <c r="C9" t="s">
        <v>25</v>
      </c>
      <c r="D9" s="42">
        <v>0.32</v>
      </c>
    </row>
    <row r="10" spans="1:7" x14ac:dyDescent="0.25">
      <c r="A10" s="45" t="str">
        <f t="shared" si="1"/>
        <v>Moderado-Tijolo</v>
      </c>
      <c r="B10" t="s">
        <v>18</v>
      </c>
      <c r="C10" t="s">
        <v>26</v>
      </c>
      <c r="D10" s="42">
        <v>0.4</v>
      </c>
    </row>
    <row r="11" spans="1:7" x14ac:dyDescent="0.25">
      <c r="A11" s="45" t="str">
        <f t="shared" si="1"/>
        <v>Moderado-Hibridos</v>
      </c>
      <c r="B11" t="s">
        <v>18</v>
      </c>
      <c r="C11" t="s">
        <v>27</v>
      </c>
      <c r="D11" s="42">
        <v>0.08</v>
      </c>
    </row>
    <row r="12" spans="1:7" x14ac:dyDescent="0.25">
      <c r="A12" s="45" t="str">
        <f t="shared" si="1"/>
        <v>Moderado-FOFs</v>
      </c>
      <c r="B12" t="s">
        <v>18</v>
      </c>
      <c r="C12" t="s">
        <v>28</v>
      </c>
      <c r="D12" s="42">
        <v>0.05</v>
      </c>
    </row>
    <row r="13" spans="1:7" x14ac:dyDescent="0.25">
      <c r="A13" s="45" t="str">
        <f t="shared" si="1"/>
        <v>Moderado-Desenvolvimento</v>
      </c>
      <c r="B13" t="s">
        <v>18</v>
      </c>
      <c r="C13" t="s">
        <v>29</v>
      </c>
      <c r="D13" s="42">
        <v>0.1</v>
      </c>
    </row>
    <row r="14" spans="1:7" x14ac:dyDescent="0.25">
      <c r="A14" s="45" t="str">
        <f t="shared" si="1"/>
        <v>Moderado-Hotelarias</v>
      </c>
      <c r="B14" s="47" t="s">
        <v>18</v>
      </c>
      <c r="C14" s="47" t="s">
        <v>30</v>
      </c>
      <c r="D14" s="48">
        <v>0.1</v>
      </c>
    </row>
    <row r="15" spans="1:7" x14ac:dyDescent="0.25">
      <c r="A15" s="45" t="str">
        <f t="shared" si="1"/>
        <v>Agressivo-Papel</v>
      </c>
      <c r="B15" t="s">
        <v>17</v>
      </c>
      <c r="C15" t="s">
        <v>25</v>
      </c>
      <c r="D15" s="42">
        <v>0.5</v>
      </c>
    </row>
    <row r="16" spans="1:7" x14ac:dyDescent="0.25">
      <c r="A16" s="45" t="str">
        <f t="shared" si="1"/>
        <v>Agressivo-Tijolo</v>
      </c>
      <c r="B16" t="s">
        <v>17</v>
      </c>
      <c r="C16" t="s">
        <v>26</v>
      </c>
      <c r="D16" s="42">
        <v>0.1</v>
      </c>
    </row>
    <row r="17" spans="1:4" x14ac:dyDescent="0.25">
      <c r="A17" s="45" t="str">
        <f t="shared" si="1"/>
        <v>Agressivo-Hibridos</v>
      </c>
      <c r="B17" t="s">
        <v>17</v>
      </c>
      <c r="C17" t="s">
        <v>27</v>
      </c>
      <c r="D17" s="42">
        <v>0.05</v>
      </c>
    </row>
    <row r="18" spans="1:4" x14ac:dyDescent="0.25">
      <c r="A18" s="45" t="str">
        <f t="shared" si="1"/>
        <v>Agressivo-FOFs</v>
      </c>
      <c r="B18" t="s">
        <v>17</v>
      </c>
      <c r="C18" t="s">
        <v>28</v>
      </c>
      <c r="D18" s="42">
        <v>0.05</v>
      </c>
    </row>
    <row r="19" spans="1:4" x14ac:dyDescent="0.25">
      <c r="A19" s="45" t="str">
        <f t="shared" si="1"/>
        <v>Agressivo-Desenvolvimento</v>
      </c>
      <c r="B19" t="s">
        <v>17</v>
      </c>
      <c r="C19" t="s">
        <v>29</v>
      </c>
      <c r="D19" s="42">
        <v>0.2</v>
      </c>
    </row>
    <row r="20" spans="1:4" x14ac:dyDescent="0.25">
      <c r="A20" s="45" t="str">
        <f t="shared" si="1"/>
        <v>Agressivo-Hotelarias</v>
      </c>
      <c r="B20" t="s">
        <v>17</v>
      </c>
      <c r="C20" t="s">
        <v>30</v>
      </c>
      <c r="D20" s="42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App</vt:lpstr>
      <vt:lpstr>Planilha1</vt:lpstr>
      <vt:lpstr>aporte</vt:lpstr>
      <vt:lpstr>patrimonio</vt:lpstr>
      <vt:lpstr>qtd_anos</vt:lpstr>
      <vt:lpstr>rendimento_carteira</vt:lpstr>
      <vt:lpstr>salario</vt:lpstr>
      <vt:lpstr>sugestao_investimento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rogelandrade</dc:creator>
  <cp:lastModifiedBy>rogelandrade</cp:lastModifiedBy>
  <dcterms:created xsi:type="dcterms:W3CDTF">2015-06-05T18:19:34Z</dcterms:created>
  <dcterms:modified xsi:type="dcterms:W3CDTF">2025-06-11T21:39:14Z</dcterms:modified>
</cp:coreProperties>
</file>