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web/projects/mmir-unibasel/chapter02/"/>
    </mc:Choice>
  </mc:AlternateContent>
  <xr:revisionPtr revIDLastSave="0" documentId="13_ncr:1_{75F6A80A-1C11-B246-9D97-A1CF6E7AB8C0}" xr6:coauthVersionLast="47" xr6:coauthVersionMax="47" xr10:uidLastSave="{00000000-0000-0000-0000-000000000000}"/>
  <bookViews>
    <workbookView xWindow="16020" yWindow="-28300" windowWidth="51200" windowHeight="28300" activeTab="1" xr2:uid="{6B3CAA9B-0797-594C-9422-DD89E8931424}"/>
  </bookViews>
  <sheets>
    <sheet name="Data" sheetId="3" r:id="rId1"/>
    <sheet name="Boolean" sheetId="2" r:id="rId2"/>
    <sheet name="Ranked" sheetId="1" r:id="rId3"/>
  </sheets>
  <definedNames>
    <definedName name="NDocs">Data!$J$2</definedName>
    <definedName name="NRelevant">Data!$J$3</definedName>
    <definedName name="RelValues">Table134[Relevance]</definedName>
    <definedName name="RNG">Table134[RNG]</definedName>
    <definedName name="Titles">Table134[Title]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9" i="2"/>
  <c r="G8" i="2"/>
  <c r="G7" i="2"/>
  <c r="G6" i="2"/>
  <c r="J3" i="2"/>
  <c r="K15" i="2" s="1"/>
  <c r="J2" i="2"/>
  <c r="J3" i="3" a="1"/>
  <c r="J3" i="3" s="1"/>
  <c r="J2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I1" i="1"/>
  <c r="I2" i="1"/>
  <c r="D25" i="2" l="1" a="1"/>
  <c r="D25" i="2" s="1"/>
  <c r="D24" i="2" a="1"/>
  <c r="D24" i="2" s="1"/>
  <c r="D23" i="2" a="1"/>
  <c r="D23" i="2" s="1"/>
  <c r="D22" i="2" a="1"/>
  <c r="D22" i="2" s="1"/>
  <c r="D20" i="2" a="1"/>
  <c r="D20" i="2" s="1"/>
  <c r="D21" i="2" a="1"/>
  <c r="D21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10" i="2" a="1"/>
  <c r="D10" i="2" s="1"/>
  <c r="D8" i="2" a="1"/>
  <c r="D8" i="2" s="1"/>
  <c r="D7" i="2" a="1"/>
  <c r="D7" i="2" s="1"/>
  <c r="D6" i="2" a="1"/>
  <c r="D6" i="2" s="1"/>
  <c r="M5" i="1"/>
  <c r="M9" i="1"/>
  <c r="N9" i="1" s="1" a="1"/>
  <c r="N9" i="1" s="1"/>
  <c r="M7" i="1"/>
  <c r="M8" i="1"/>
  <c r="N8" i="1" s="1" a="1"/>
  <c r="N8" i="1" s="1"/>
  <c r="M22" i="1"/>
  <c r="N22" i="1" s="1" a="1"/>
  <c r="N22" i="1" s="1"/>
  <c r="M19" i="1"/>
  <c r="N19" i="1" s="1" a="1"/>
  <c r="N19" i="1" s="1"/>
  <c r="M24" i="1"/>
  <c r="N24" i="1" s="1" a="1"/>
  <c r="N24" i="1" s="1"/>
  <c r="M12" i="1"/>
  <c r="M10" i="1"/>
  <c r="N10" i="1" s="1" a="1"/>
  <c r="N10" i="1" s="1"/>
  <c r="M18" i="1"/>
  <c r="N18" i="1" s="1" a="1"/>
  <c r="N18" i="1" s="1"/>
  <c r="M16" i="1"/>
  <c r="N16" i="1" s="1" a="1"/>
  <c r="N16" i="1" s="1"/>
  <c r="M6" i="1"/>
  <c r="M20" i="1"/>
  <c r="N20" i="1" s="1" a="1"/>
  <c r="N20" i="1" s="1"/>
  <c r="M17" i="1"/>
  <c r="N17" i="1" s="1" a="1"/>
  <c r="N17" i="1" s="1"/>
  <c r="M15" i="1"/>
  <c r="N15" i="1" s="1" a="1"/>
  <c r="N15" i="1" s="1"/>
  <c r="M21" i="1"/>
  <c r="M14" i="1"/>
  <c r="N14" i="1" s="1" a="1"/>
  <c r="N14" i="1" s="1"/>
  <c r="M23" i="1"/>
  <c r="N23" i="1" s="1" a="1"/>
  <c r="N23" i="1" s="1"/>
  <c r="M11" i="1"/>
  <c r="N11" i="1" s="1" a="1"/>
  <c r="N11" i="1" s="1"/>
  <c r="M13" i="1"/>
  <c r="N13" i="1" s="1" a="1"/>
  <c r="N13" i="1" s="1"/>
  <c r="E16" i="2" l="1" a="1"/>
  <c r="E16" i="2" s="1"/>
  <c r="F16" i="2" a="1"/>
  <c r="F16" i="2" s="1"/>
  <c r="E7" i="2" a="1"/>
  <c r="E7" i="2" s="1"/>
  <c r="F7" i="2" a="1"/>
  <c r="F7" i="2" s="1"/>
  <c r="E17" i="2" a="1"/>
  <c r="E17" i="2" s="1"/>
  <c r="F17" i="2" a="1"/>
  <c r="F17" i="2" s="1"/>
  <c r="E18" i="2" a="1"/>
  <c r="E18" i="2" s="1"/>
  <c r="F18" i="2" a="1"/>
  <c r="F18" i="2" s="1"/>
  <c r="E10" i="2" a="1"/>
  <c r="E10" i="2" s="1"/>
  <c r="F10" i="2" a="1"/>
  <c r="F10" i="2" s="1"/>
  <c r="E19" i="2" a="1"/>
  <c r="E19" i="2" s="1"/>
  <c r="F19" i="2" a="1"/>
  <c r="F19" i="2" s="1"/>
  <c r="E8" i="2" a="1"/>
  <c r="E8" i="2" s="1"/>
  <c r="F8" i="2" a="1"/>
  <c r="F8" i="2" s="1"/>
  <c r="E9" i="2" a="1"/>
  <c r="E9" i="2" s="1"/>
  <c r="F9" i="2" a="1"/>
  <c r="F9" i="2" s="1"/>
  <c r="E21" i="2" a="1"/>
  <c r="E21" i="2" s="1"/>
  <c r="F21" i="2" a="1"/>
  <c r="F21" i="2" s="1"/>
  <c r="E11" i="2" a="1"/>
  <c r="E11" i="2" s="1"/>
  <c r="F11" i="2" a="1"/>
  <c r="F11" i="2" s="1"/>
  <c r="E20" i="2" a="1"/>
  <c r="E20" i="2" s="1"/>
  <c r="F20" i="2" a="1"/>
  <c r="F20" i="2" s="1"/>
  <c r="E12" i="2" a="1"/>
  <c r="E12" i="2" s="1"/>
  <c r="F12" i="2" a="1"/>
  <c r="F12" i="2" s="1"/>
  <c r="E22" i="2" a="1"/>
  <c r="E22" i="2" s="1"/>
  <c r="F22" i="2" a="1"/>
  <c r="F22" i="2" s="1"/>
  <c r="E13" i="2" a="1"/>
  <c r="E13" i="2" s="1"/>
  <c r="F13" i="2" a="1"/>
  <c r="F13" i="2" s="1"/>
  <c r="E23" i="2" a="1"/>
  <c r="E23" i="2" s="1"/>
  <c r="F23" i="2" a="1"/>
  <c r="F23" i="2" s="1"/>
  <c r="E14" i="2" a="1"/>
  <c r="E14" i="2" s="1"/>
  <c r="F14" i="2" a="1"/>
  <c r="F14" i="2" s="1"/>
  <c r="E24" i="2" a="1"/>
  <c r="E24" i="2" s="1"/>
  <c r="F24" i="2" a="1"/>
  <c r="F24" i="2" s="1"/>
  <c r="E15" i="2" a="1"/>
  <c r="E15" i="2" s="1"/>
  <c r="F15" i="2" a="1"/>
  <c r="F15" i="2" s="1"/>
  <c r="E25" i="2" a="1"/>
  <c r="E25" i="2" s="1"/>
  <c r="F25" i="2" a="1"/>
  <c r="F25" i="2" s="1"/>
  <c r="E6" i="2" a="1"/>
  <c r="E6" i="2" s="1"/>
  <c r="F6" i="2" a="1"/>
  <c r="F6" i="2" s="1"/>
  <c r="O8" i="1" a="1"/>
  <c r="O8" i="1" s="1"/>
  <c r="O9" i="1" a="1"/>
  <c r="O9" i="1" s="1"/>
  <c r="O21" i="1" a="1"/>
  <c r="O21" i="1" s="1"/>
  <c r="N21" i="1" a="1"/>
  <c r="N21" i="1" s="1"/>
  <c r="O12" i="1" a="1"/>
  <c r="O12" i="1" s="1"/>
  <c r="N12" i="1" a="1"/>
  <c r="N12" i="1" s="1"/>
  <c r="O7" i="1" a="1"/>
  <c r="O7" i="1" s="1"/>
  <c r="N7" i="1" a="1"/>
  <c r="N7" i="1" s="1"/>
  <c r="O6" i="1" a="1"/>
  <c r="O6" i="1" s="1"/>
  <c r="N6" i="1" a="1"/>
  <c r="N6" i="1" s="1"/>
  <c r="O5" i="1" a="1"/>
  <c r="O5" i="1" s="1"/>
  <c r="N5" i="1" a="1"/>
  <c r="N5" i="1" s="1"/>
  <c r="O15" i="1" a="1"/>
  <c r="O15" i="1" s="1"/>
  <c r="O22" i="1" a="1"/>
  <c r="O22" i="1" s="1"/>
  <c r="O19" i="1" a="1"/>
  <c r="O19" i="1" s="1"/>
  <c r="O18" i="1" a="1"/>
  <c r="O18" i="1" s="1"/>
  <c r="O14" i="1" a="1"/>
  <c r="O14" i="1" s="1"/>
  <c r="O24" i="1" a="1"/>
  <c r="O24" i="1" s="1"/>
  <c r="O16" i="1" a="1"/>
  <c r="O16" i="1" s="1"/>
  <c r="O20" i="1" a="1"/>
  <c r="O20" i="1" s="1"/>
  <c r="O17" i="1" a="1"/>
  <c r="O17" i="1" s="1"/>
  <c r="O10" i="1" a="1"/>
  <c r="O10" i="1" s="1"/>
  <c r="O13" i="1" a="1"/>
  <c r="O13" i="1" s="1"/>
  <c r="O11" i="1" a="1"/>
  <c r="O11" i="1" s="1"/>
  <c r="O23" i="1" a="1"/>
  <c r="O23" i="1" s="1"/>
  <c r="J4" i="2" l="1"/>
  <c r="K14" i="2"/>
  <c r="K11" i="2"/>
  <c r="J14" i="2"/>
  <c r="K12" i="2" l="1"/>
  <c r="J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<sst xmlns="http://schemas.openxmlformats.org/spreadsheetml/2006/main" count="364" uniqueCount="122">
  <si>
    <t>Genre</t>
  </si>
  <si>
    <t>Year</t>
  </si>
  <si>
    <t>Title</t>
  </si>
  <si>
    <t>Drama</t>
  </si>
  <si>
    <t>Poetry</t>
  </si>
  <si>
    <t>Author</t>
  </si>
  <si>
    <t>Fiction</t>
  </si>
  <si>
    <t>Frankenstein</t>
  </si>
  <si>
    <t>Mary Shelley</t>
  </si>
  <si>
    <t>Prometheus Unbound</t>
  </si>
  <si>
    <t>Percy Bysshe Shelley</t>
  </si>
  <si>
    <t>Macbeth</t>
  </si>
  <si>
    <t>William Shakespeare</t>
  </si>
  <si>
    <t>Non-Fiction</t>
  </si>
  <si>
    <t>Frederick Douglass</t>
  </si>
  <si>
    <t>Jane Eyre</t>
  </si>
  <si>
    <t>Charlotte Brontë</t>
  </si>
  <si>
    <t>Leaves of Grass</t>
  </si>
  <si>
    <t>Walt Whitman</t>
  </si>
  <si>
    <t>Madame Bovary</t>
  </si>
  <si>
    <t>Gustave Flaubert</t>
  </si>
  <si>
    <t>On the Origin of Species</t>
  </si>
  <si>
    <t>Charles Darwin</t>
  </si>
  <si>
    <t>Crime and Punishment</t>
  </si>
  <si>
    <t>Fyodor Dostoevsky</t>
  </si>
  <si>
    <t>Flowers of Evil</t>
  </si>
  <si>
    <t>Charles Baudelaire</t>
  </si>
  <si>
    <t>A Doll's House</t>
  </si>
  <si>
    <t>Henrik Ibsen</t>
  </si>
  <si>
    <t>Adventures of Huckleberry Finn</t>
  </si>
  <si>
    <t>Mark Twain</t>
  </si>
  <si>
    <t>The Interpretation of Dreams</t>
  </si>
  <si>
    <t>Sigmund Freud</t>
  </si>
  <si>
    <t>Dracula</t>
  </si>
  <si>
    <t>Bram Stoker</t>
  </si>
  <si>
    <t>Songs of Innocence and of Experience</t>
  </si>
  <si>
    <t>William Blake</t>
  </si>
  <si>
    <t>The Wind in the Willows</t>
  </si>
  <si>
    <t>Kenneth Grahame</t>
  </si>
  <si>
    <t>Demonology and Witchcraft</t>
  </si>
  <si>
    <t>Walter Scott</t>
  </si>
  <si>
    <t>Swann's Way</t>
  </si>
  <si>
    <t>Marcel Proust</t>
  </si>
  <si>
    <t>The Waste Land</t>
  </si>
  <si>
    <t>T.S. Eliot</t>
  </si>
  <si>
    <t>The Great Gatsby</t>
  </si>
  <si>
    <t>F. Scott Fitzgerald</t>
  </si>
  <si>
    <t>A Room of One's Own</t>
  </si>
  <si>
    <t>Virginia Woolf</t>
  </si>
  <si>
    <t>Brave New World</t>
  </si>
  <si>
    <t>Aldous Huxley</t>
  </si>
  <si>
    <t>On the Road</t>
  </si>
  <si>
    <t>Jack Kerouac</t>
  </si>
  <si>
    <t>Death of a Salesman</t>
  </si>
  <si>
    <t>Arthur Miller</t>
  </si>
  <si>
    <t>Catcher in the Rye</t>
  </si>
  <si>
    <t>J.D. Salinger</t>
  </si>
  <si>
    <t>Towards a New Architecture</t>
  </si>
  <si>
    <t>Le Corbusier</t>
  </si>
  <si>
    <t>To Kill a Mockingbird</t>
  </si>
  <si>
    <t>Harper Lee</t>
  </si>
  <si>
    <t>Ariel</t>
  </si>
  <si>
    <t>Sylvia Plath</t>
  </si>
  <si>
    <t>Buried Child</t>
  </si>
  <si>
    <t>Sam Shepard</t>
  </si>
  <si>
    <t>Ragtime</t>
  </si>
  <si>
    <t>E.L. Doctorow</t>
  </si>
  <si>
    <t>The Penguin History of the World</t>
  </si>
  <si>
    <t>J.M. Roberts</t>
  </si>
  <si>
    <t>The Handmaid's Tale</t>
  </si>
  <si>
    <t>Margaret Atwood</t>
  </si>
  <si>
    <t>Selected Poems</t>
  </si>
  <si>
    <t>Gwendolyn Brooks</t>
  </si>
  <si>
    <t>Angels in America</t>
  </si>
  <si>
    <t>Tony Kushner</t>
  </si>
  <si>
    <t>The Blind Assassin</t>
  </si>
  <si>
    <t>Introduction to Algorithms</t>
  </si>
  <si>
    <t>Thomas H. Cormen</t>
  </si>
  <si>
    <t>Artificial Intelligence: A Modern Approach</t>
  </si>
  <si>
    <t>Stuart Russell and Peter Norvig</t>
  </si>
  <si>
    <t>Computer Organization and Design: The Hardware/Software Interface</t>
  </si>
  <si>
    <t>David A. Patterson and John L. Hennessy</t>
  </si>
  <si>
    <t>Cryptography and Network Security: Principles and Practice</t>
  </si>
  <si>
    <t>William Stallings</t>
  </si>
  <si>
    <t>Data Science from Scratch</t>
  </si>
  <si>
    <t>Joel Grus</t>
  </si>
  <si>
    <t>Database Systems: The Complete Book</t>
  </si>
  <si>
    <t>The Design of Everyday Things</t>
  </si>
  <si>
    <t>Don Norman</t>
  </si>
  <si>
    <t>Pattern Recognition and Machine Learning</t>
  </si>
  <si>
    <t>Christopher Bishop</t>
  </si>
  <si>
    <t>Computer Networks</t>
  </si>
  <si>
    <t>Andrew Tanenbaum and David Wetherall</t>
  </si>
  <si>
    <t>Operating System Concepts</t>
  </si>
  <si>
    <t>Structure and Interpretation of Computer Programs</t>
  </si>
  <si>
    <t>Harold Abelson and Gerald Jay Sussman</t>
  </si>
  <si>
    <t>Concepts of Programming Languages</t>
  </si>
  <si>
    <t>Robert W. Sebesta</t>
  </si>
  <si>
    <t>The Mythical Man-Month: Essays on Software Engineering</t>
  </si>
  <si>
    <t>Frederick P. Brooks Jr.</t>
  </si>
  <si>
    <t>Computer Systems: A Programmer's Perspective</t>
  </si>
  <si>
    <t>Randal E. Bryant and David R. O'Hallaron</t>
  </si>
  <si>
    <t>Introduction to the Theory of Computation</t>
  </si>
  <si>
    <t>Michael Sipser</t>
  </si>
  <si>
    <t>The Narrative of the Life of Frederick Douglass,  an American Slave</t>
  </si>
  <si>
    <t>Hector Garcia-Molina, Jeffrey D. Ullman,  and Jennifer Widom</t>
  </si>
  <si>
    <t>Abraham Silberschatz,  Peter B. Galvin,  and Greg Gagne</t>
  </si>
  <si>
    <t>Computer Science</t>
  </si>
  <si>
    <t>Relevance</t>
  </si>
  <si>
    <t>X</t>
  </si>
  <si>
    <t>Example query: "looking for good computer science books"</t>
  </si>
  <si>
    <t>Count:</t>
  </si>
  <si>
    <t>Relevant:</t>
  </si>
  <si>
    <t>Search Result</t>
  </si>
  <si>
    <t>row</t>
  </si>
  <si>
    <t>rel</t>
  </si>
  <si>
    <t>title</t>
  </si>
  <si>
    <t>RNG</t>
  </si>
  <si>
    <t>rank</t>
  </si>
  <si>
    <t>Precision</t>
  </si>
  <si>
    <t>Recall</t>
  </si>
  <si>
    <t>Retrieved: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</si>
</sst>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2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0" xfId="3" applyAlignment="1">
      <alignment horizontal="center"/>
    </xf>
    <xf numFmtId="0" fontId="3" fillId="2" borderId="0" xfId="3"/>
    <xf numFmtId="0" fontId="4" fillId="3" borderId="0" xfId="4" applyAlignment="1">
      <alignment horizontal="center"/>
    </xf>
    <xf numFmtId="0" fontId="4" fillId="3" borderId="0" xfId="4"/>
    <xf numFmtId="0" fontId="2" fillId="0" borderId="1" xfId="2" applyAlignment="1">
      <alignment horizontal="center"/>
    </xf>
    <xf numFmtId="0" fontId="2" fillId="0" borderId="1" xfId="2"/>
    <xf numFmtId="0" fontId="12" fillId="0" borderId="0" xfId="0" applyFont="1" applyAlignment="1">
      <alignment horizontal="center"/>
    </xf>
    <xf numFmtId="0" fontId="5" fillId="5" borderId="3" xfId="6" applyFont="1"/>
    <xf numFmtId="0" fontId="10" fillId="5" borderId="3" xfId="6" applyFont="1" applyAlignment="1">
      <alignment horizontal="center"/>
    </xf>
    <xf numFmtId="0" fontId="7" fillId="0" borderId="0" xfId="0" applyFont="1" applyAlignment="1">
      <alignment horizontal="left" indent="1"/>
    </xf>
    <xf numFmtId="0" fontId="11" fillId="4" borderId="2" xfId="5" applyFont="1" applyAlignment="1">
      <alignment horizontal="center" vertical="center"/>
    </xf>
    <xf numFmtId="9" fontId="13" fillId="6" borderId="0" xfId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1" fillId="4" borderId="4" xfId="5" applyFont="1" applyBorder="1" applyAlignment="1">
      <alignment horizontal="center" vertical="center"/>
    </xf>
    <xf numFmtId="0" fontId="11" fillId="4" borderId="5" xfId="5" applyFont="1" applyBorder="1" applyAlignment="1">
      <alignment horizontal="center" vertical="center"/>
    </xf>
    <xf numFmtId="0" fontId="11" fillId="4" borderId="6" xfId="5" applyFont="1" applyBorder="1" applyAlignment="1">
      <alignment horizontal="center" vertical="center"/>
    </xf>
    <xf numFmtId="0" fontId="11" fillId="4" borderId="7" xfId="5" applyFont="1" applyBorder="1" applyAlignment="1">
      <alignment horizontal="center" vertical="center"/>
    </xf>
    <xf numFmtId="0" fontId="11" fillId="4" borderId="8" xfId="5" applyFont="1" applyBorder="1" applyAlignment="1">
      <alignment horizontal="center" vertical="center"/>
    </xf>
    <xf numFmtId="0" fontId="11" fillId="4" borderId="9" xfId="5" applyFont="1" applyBorder="1" applyAlignment="1">
      <alignment horizontal="center" vertical="center"/>
    </xf>
  </cellXfs>
  <cellStyles count="7">
    <cellStyle name="Bad" xfId="4" builtinId="27"/>
    <cellStyle name="Good" xfId="3" builtinId="26"/>
    <cellStyle name="Heading 1" xfId="2" builtinId="16"/>
    <cellStyle name="Input" xfId="5" builtinId="20"/>
    <cellStyle name="Normal" xfId="0" builtinId="0"/>
    <cellStyle name="Note" xfId="6" builtinId="10"/>
    <cellStyle name="Percent" xfId="1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E094B-BE72-2A49-AA5D-BE6C0C922CC4}" name="Table134" displayName="Table134" ref="B5:G55" totalsRowShown="0" headerRowDxfId="13" dataDxfId="12">
  <autoFilter ref="B5:G55" xr:uid="{9153420A-2B8C-3540-B567-A3EF6F1694C0}"/>
  <sortState xmlns:xlrd2="http://schemas.microsoft.com/office/spreadsheetml/2017/richdata2" ref="B6:G55">
    <sortCondition descending="1" ref="E5:E55"/>
  </sortState>
  <tableColumns count="6">
    <tableColumn id="1" xr3:uid="{E39BC030-914A-7A4F-B701-516F557DD825}" name="Relevance" dataDxfId="11"/>
    <tableColumn id="6" xr3:uid="{5BEBAD83-1818-4E47-A194-AF8E3C0B72C6}" name="RNG" dataDxfId="10" dataCellStyle="Bad">
      <calculatedColumnFormula>RAND()</calculatedColumnFormula>
    </tableColumn>
    <tableColumn id="2" xr3:uid="{3073695E-9376-8F46-8E8B-0616858BD431}" name="Genre" dataDxfId="9"/>
    <tableColumn id="3" xr3:uid="{12317848-74B7-2A44-BC11-FCBC942043E6}" name="Year" dataDxfId="8"/>
    <tableColumn id="4" xr3:uid="{13B8B96C-5068-E544-BE80-1D1218F97390}" name="Title" dataDxfId="7"/>
    <tableColumn id="5" xr3:uid="{19930CEE-900B-8B45-B275-72F4930B76BF}" name="Author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3420A-2B8C-3540-B567-A3EF6F1694C0}" name="Table1" displayName="Table1" ref="A1:F51" totalsRowShown="0" headerRowDxfId="21" dataDxfId="20">
  <autoFilter ref="A1:F51" xr:uid="{9153420A-2B8C-3540-B567-A3EF6F1694C0}"/>
  <sortState xmlns:xlrd2="http://schemas.microsoft.com/office/spreadsheetml/2017/richdata2" ref="A2:F51">
    <sortCondition descending="1" ref="D1:D51"/>
  </sortState>
  <tableColumns count="6">
    <tableColumn id="1" xr3:uid="{60B9DF47-91C2-E541-AA14-FCAE13B74C4A}" name="Relevance" dataDxfId="19"/>
    <tableColumn id="6" xr3:uid="{F21113B5-3055-C846-9755-E58E503CA46E}" name="RNG" dataDxfId="18" dataCellStyle="Bad">
      <calculatedColumnFormula>RAND()</calculatedColumnFormula>
    </tableColumn>
    <tableColumn id="2" xr3:uid="{D8E6E895-BA58-7B46-A637-27F021A8E149}" name="Genre" dataDxfId="17"/>
    <tableColumn id="3" xr3:uid="{19185DDD-0B46-404E-9185-2489498A287F}" name="Year" dataDxfId="16"/>
    <tableColumn id="4" xr3:uid="{8D44654C-8093-6E40-9B13-5A1AFF494BFC}" name="Title" dataDxfId="15"/>
    <tableColumn id="5" xr3:uid="{50A8BDB3-79F0-B241-8D2E-F0A9C243FC15}" name="Author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04C-FAE7-D74B-9323-EE1656442901}">
  <dimension ref="B1:M55"/>
  <sheetViews>
    <sheetView zoomScale="116" workbookViewId="0">
      <selection activeCell="C1" sqref="C1:C1048576"/>
    </sheetView>
  </sheetViews>
  <sheetFormatPr baseColWidth="10" defaultRowHeight="19" x14ac:dyDescent="0.25"/>
  <cols>
    <col min="1" max="1" width="2" style="2" customWidth="1"/>
    <col min="2" max="2" width="13.1640625" style="3" customWidth="1"/>
    <col min="3" max="3" width="11.5" style="3" hidden="1" customWidth="1"/>
    <col min="4" max="4" width="20.33203125" style="2" customWidth="1"/>
    <col min="5" max="5" width="12.6640625" style="3" customWidth="1"/>
    <col min="6" max="6" width="67.83203125" style="2" customWidth="1"/>
    <col min="7" max="7" width="57.1640625" style="2" customWidth="1"/>
    <col min="8" max="8" width="4.5" style="2" customWidth="1"/>
    <col min="9" max="16384" width="10.83203125" style="2"/>
  </cols>
  <sheetData>
    <row r="1" spans="2:10" ht="13" customHeight="1" thickBot="1" x14ac:dyDescent="0.3"/>
    <row r="2" spans="2:10" ht="19" customHeight="1" x14ac:dyDescent="0.25">
      <c r="B2" s="18" t="s">
        <v>110</v>
      </c>
      <c r="C2" s="19"/>
      <c r="D2" s="19"/>
      <c r="E2" s="19"/>
      <c r="F2" s="19"/>
      <c r="G2" s="20"/>
      <c r="I2" s="11" t="s">
        <v>111</v>
      </c>
      <c r="J2" s="12">
        <f>COUNTA(Titles)</f>
        <v>50</v>
      </c>
    </row>
    <row r="3" spans="2:10" ht="19" customHeight="1" thickBot="1" x14ac:dyDescent="0.3">
      <c r="B3" s="21"/>
      <c r="C3" s="22"/>
      <c r="D3" s="22"/>
      <c r="E3" s="22"/>
      <c r="F3" s="22"/>
      <c r="G3" s="23"/>
      <c r="I3" s="11" t="s">
        <v>112</v>
      </c>
      <c r="J3" s="12" cm="1">
        <f t="array" ref="J3">COUNTIFS(RelValues,"X")</f>
        <v>15</v>
      </c>
    </row>
    <row r="5" spans="2:10" x14ac:dyDescent="0.25">
      <c r="B5" s="3" t="s">
        <v>108</v>
      </c>
      <c r="C5" s="3" t="s">
        <v>117</v>
      </c>
      <c r="D5" s="1" t="s">
        <v>0</v>
      </c>
      <c r="E5" s="3" t="s">
        <v>1</v>
      </c>
      <c r="F5" s="2" t="s">
        <v>2</v>
      </c>
      <c r="G5" s="2" t="s">
        <v>5</v>
      </c>
    </row>
    <row r="6" spans="2:10" x14ac:dyDescent="0.25">
      <c r="B6" s="4" t="s">
        <v>109</v>
      </c>
      <c r="C6" s="4">
        <f t="shared" ref="C6:C55" ca="1" si="0">RAND()</f>
        <v>0.77279637646304666</v>
      </c>
      <c r="D6" s="5" t="s">
        <v>107</v>
      </c>
      <c r="E6" s="4">
        <v>2019</v>
      </c>
      <c r="F6" s="5" t="s">
        <v>87</v>
      </c>
      <c r="G6" s="5" t="s">
        <v>88</v>
      </c>
    </row>
    <row r="7" spans="2:10" x14ac:dyDescent="0.25">
      <c r="B7" s="4" t="s">
        <v>109</v>
      </c>
      <c r="C7" s="4">
        <f t="shared" ca="1" si="0"/>
        <v>0.77414717498077223</v>
      </c>
      <c r="D7" s="5" t="s">
        <v>107</v>
      </c>
      <c r="E7" s="4">
        <v>2018</v>
      </c>
      <c r="F7" s="5" t="s">
        <v>86</v>
      </c>
      <c r="G7" s="5" t="s">
        <v>105</v>
      </c>
    </row>
    <row r="8" spans="2:10" x14ac:dyDescent="0.25">
      <c r="B8" s="4" t="s">
        <v>109</v>
      </c>
      <c r="C8" s="4">
        <f t="shared" ca="1" si="0"/>
        <v>0.63422421130652007</v>
      </c>
      <c r="D8" s="5" t="s">
        <v>107</v>
      </c>
      <c r="E8" s="4">
        <v>2018</v>
      </c>
      <c r="F8" s="5" t="s">
        <v>93</v>
      </c>
      <c r="G8" s="5" t="s">
        <v>106</v>
      </c>
    </row>
    <row r="9" spans="2:10" x14ac:dyDescent="0.25">
      <c r="B9" s="4" t="s">
        <v>109</v>
      </c>
      <c r="C9" s="4">
        <f t="shared" ca="1" si="0"/>
        <v>0.13403863715285536</v>
      </c>
      <c r="D9" s="5" t="s">
        <v>107</v>
      </c>
      <c r="E9" s="4">
        <v>2017</v>
      </c>
      <c r="F9" s="5" t="s">
        <v>80</v>
      </c>
      <c r="G9" s="5" t="s">
        <v>81</v>
      </c>
    </row>
    <row r="10" spans="2:10" x14ac:dyDescent="0.25">
      <c r="B10" s="4" t="s">
        <v>109</v>
      </c>
      <c r="C10" s="4">
        <f t="shared" ca="1" si="0"/>
        <v>0.83118680977381976</v>
      </c>
      <c r="D10" s="5" t="s">
        <v>107</v>
      </c>
      <c r="E10" s="4">
        <v>2017</v>
      </c>
      <c r="F10" s="5" t="s">
        <v>91</v>
      </c>
      <c r="G10" s="5" t="s">
        <v>92</v>
      </c>
    </row>
    <row r="11" spans="2:10" x14ac:dyDescent="0.25">
      <c r="B11" s="4" t="s">
        <v>109</v>
      </c>
      <c r="C11" s="4">
        <f t="shared" ca="1" si="0"/>
        <v>0.2427584874978459</v>
      </c>
      <c r="D11" s="5" t="s">
        <v>107</v>
      </c>
      <c r="E11" s="4">
        <v>2016</v>
      </c>
      <c r="F11" s="5" t="s">
        <v>78</v>
      </c>
      <c r="G11" s="5" t="s">
        <v>79</v>
      </c>
    </row>
    <row r="12" spans="2:10" x14ac:dyDescent="0.25">
      <c r="B12" s="4" t="s">
        <v>109</v>
      </c>
      <c r="C12" s="4">
        <f t="shared" ca="1" si="0"/>
        <v>0.34603640682543457</v>
      </c>
      <c r="D12" s="5" t="s">
        <v>107</v>
      </c>
      <c r="E12" s="4">
        <v>2016</v>
      </c>
      <c r="F12" s="5" t="s">
        <v>89</v>
      </c>
      <c r="G12" s="5" t="s">
        <v>90</v>
      </c>
    </row>
    <row r="13" spans="2:10" x14ac:dyDescent="0.25">
      <c r="B13" s="4" t="s">
        <v>109</v>
      </c>
      <c r="C13" s="4">
        <f t="shared" ca="1" si="0"/>
        <v>2.5718215451044024E-2</v>
      </c>
      <c r="D13" s="5" t="s">
        <v>107</v>
      </c>
      <c r="E13" s="4">
        <v>2015</v>
      </c>
      <c r="F13" s="5" t="s">
        <v>82</v>
      </c>
      <c r="G13" s="5" t="s">
        <v>83</v>
      </c>
    </row>
    <row r="14" spans="2:10" x14ac:dyDescent="0.25">
      <c r="B14" s="4" t="s">
        <v>109</v>
      </c>
      <c r="C14" s="4">
        <f t="shared" ca="1" si="0"/>
        <v>0.45447950960102113</v>
      </c>
      <c r="D14" s="5" t="s">
        <v>107</v>
      </c>
      <c r="E14" s="4">
        <v>2015</v>
      </c>
      <c r="F14" s="5" t="s">
        <v>94</v>
      </c>
      <c r="G14" s="5" t="s">
        <v>95</v>
      </c>
    </row>
    <row r="15" spans="2:10" x14ac:dyDescent="0.25">
      <c r="B15" s="4" t="s">
        <v>109</v>
      </c>
      <c r="C15" s="4">
        <f t="shared" ca="1" si="0"/>
        <v>0.57692787641793386</v>
      </c>
      <c r="D15" s="5" t="s">
        <v>107</v>
      </c>
      <c r="E15" s="4">
        <v>2015</v>
      </c>
      <c r="F15" s="5" t="s">
        <v>98</v>
      </c>
      <c r="G15" s="5" t="s">
        <v>99</v>
      </c>
    </row>
    <row r="16" spans="2:10" x14ac:dyDescent="0.25">
      <c r="B16" s="4" t="s">
        <v>109</v>
      </c>
      <c r="C16" s="4">
        <f t="shared" ca="1" si="0"/>
        <v>0.822498378313541</v>
      </c>
      <c r="D16" s="5" t="s">
        <v>107</v>
      </c>
      <c r="E16" s="4">
        <v>2014</v>
      </c>
      <c r="F16" s="5" t="s">
        <v>100</v>
      </c>
      <c r="G16" s="5" t="s">
        <v>101</v>
      </c>
    </row>
    <row r="17" spans="2:7" x14ac:dyDescent="0.25">
      <c r="B17" s="4" t="s">
        <v>109</v>
      </c>
      <c r="C17" s="4">
        <f t="shared" ca="1" si="0"/>
        <v>0.92433838678860303</v>
      </c>
      <c r="D17" s="5" t="s">
        <v>107</v>
      </c>
      <c r="E17" s="4">
        <v>2013</v>
      </c>
      <c r="F17" s="5" t="s">
        <v>84</v>
      </c>
      <c r="G17" s="5" t="s">
        <v>85</v>
      </c>
    </row>
    <row r="18" spans="2:7" x14ac:dyDescent="0.25">
      <c r="B18" s="4" t="s">
        <v>109</v>
      </c>
      <c r="C18" s="4">
        <f t="shared" ca="1" si="0"/>
        <v>0.77153604773084739</v>
      </c>
      <c r="D18" s="5" t="s">
        <v>107</v>
      </c>
      <c r="E18" s="4">
        <v>2013</v>
      </c>
      <c r="F18" s="5" t="s">
        <v>96</v>
      </c>
      <c r="G18" s="5" t="s">
        <v>97</v>
      </c>
    </row>
    <row r="19" spans="2:7" x14ac:dyDescent="0.25">
      <c r="B19" s="4" t="s">
        <v>109</v>
      </c>
      <c r="C19" s="4">
        <f t="shared" ca="1" si="0"/>
        <v>0.90784606360979281</v>
      </c>
      <c r="D19" s="5" t="s">
        <v>107</v>
      </c>
      <c r="E19" s="4">
        <v>2012</v>
      </c>
      <c r="F19" s="5" t="s">
        <v>102</v>
      </c>
      <c r="G19" s="5" t="s">
        <v>103</v>
      </c>
    </row>
    <row r="20" spans="2:7" x14ac:dyDescent="0.25">
      <c r="B20" s="4" t="s">
        <v>109</v>
      </c>
      <c r="C20" s="4">
        <f t="shared" ca="1" si="0"/>
        <v>0.85726928399038826</v>
      </c>
      <c r="D20" s="5" t="s">
        <v>107</v>
      </c>
      <c r="E20" s="4">
        <v>2011</v>
      </c>
      <c r="F20" s="5" t="s">
        <v>76</v>
      </c>
      <c r="G20" s="5" t="s">
        <v>77</v>
      </c>
    </row>
    <row r="21" spans="2:7" x14ac:dyDescent="0.25">
      <c r="B21" s="6"/>
      <c r="C21" s="6">
        <f t="shared" ca="1" si="0"/>
        <v>0.14373411175873407</v>
      </c>
      <c r="D21" s="7" t="s">
        <v>6</v>
      </c>
      <c r="E21" s="6">
        <v>2000</v>
      </c>
      <c r="F21" s="7" t="s">
        <v>75</v>
      </c>
      <c r="G21" s="7" t="s">
        <v>70</v>
      </c>
    </row>
    <row r="22" spans="2:7" x14ac:dyDescent="0.25">
      <c r="B22" s="6"/>
      <c r="C22" s="6">
        <f t="shared" ca="1" si="0"/>
        <v>0.77811054091324738</v>
      </c>
      <c r="D22" s="7" t="s">
        <v>3</v>
      </c>
      <c r="E22" s="6">
        <v>1995</v>
      </c>
      <c r="F22" s="7" t="s">
        <v>73</v>
      </c>
      <c r="G22" s="7" t="s">
        <v>74</v>
      </c>
    </row>
    <row r="23" spans="2:7" x14ac:dyDescent="0.25">
      <c r="B23" s="6"/>
      <c r="C23" s="6">
        <f t="shared" ca="1" si="0"/>
        <v>0.71382662968027533</v>
      </c>
      <c r="D23" s="7" t="s">
        <v>4</v>
      </c>
      <c r="E23" s="6">
        <v>1990</v>
      </c>
      <c r="F23" s="7" t="s">
        <v>71</v>
      </c>
      <c r="G23" s="7" t="s">
        <v>72</v>
      </c>
    </row>
    <row r="24" spans="2:7" x14ac:dyDescent="0.25">
      <c r="B24" s="6"/>
      <c r="C24" s="6">
        <f t="shared" ca="1" si="0"/>
        <v>0.73798873777078033</v>
      </c>
      <c r="D24" s="7" t="s">
        <v>6</v>
      </c>
      <c r="E24" s="6">
        <v>1985</v>
      </c>
      <c r="F24" s="7" t="s">
        <v>69</v>
      </c>
      <c r="G24" s="7" t="s">
        <v>70</v>
      </c>
    </row>
    <row r="25" spans="2:7" x14ac:dyDescent="0.25">
      <c r="B25" s="6"/>
      <c r="C25" s="6">
        <f t="shared" ca="1" si="0"/>
        <v>0.83491591343120053</v>
      </c>
      <c r="D25" s="7" t="s">
        <v>13</v>
      </c>
      <c r="E25" s="6">
        <v>1980</v>
      </c>
      <c r="F25" s="7" t="s">
        <v>67</v>
      </c>
      <c r="G25" s="7" t="s">
        <v>68</v>
      </c>
    </row>
    <row r="26" spans="2:7" x14ac:dyDescent="0.25">
      <c r="B26" s="6"/>
      <c r="C26" s="6">
        <f t="shared" ca="1" si="0"/>
        <v>0.74490138052523691</v>
      </c>
      <c r="D26" s="7" t="s">
        <v>6</v>
      </c>
      <c r="E26" s="6">
        <v>1975</v>
      </c>
      <c r="F26" s="7" t="s">
        <v>65</v>
      </c>
      <c r="G26" s="7" t="s">
        <v>66</v>
      </c>
    </row>
    <row r="27" spans="2:7" x14ac:dyDescent="0.25">
      <c r="B27" s="6"/>
      <c r="C27" s="6">
        <f t="shared" ca="1" si="0"/>
        <v>0.57049668469445014</v>
      </c>
      <c r="D27" s="7" t="s">
        <v>3</v>
      </c>
      <c r="E27" s="6">
        <v>1971</v>
      </c>
      <c r="F27" s="7" t="s">
        <v>63</v>
      </c>
      <c r="G27" s="7" t="s">
        <v>64</v>
      </c>
    </row>
    <row r="28" spans="2:7" x14ac:dyDescent="0.25">
      <c r="B28" s="6"/>
      <c r="C28" s="6">
        <f t="shared" ca="1" si="0"/>
        <v>0.98199072454608161</v>
      </c>
      <c r="D28" s="7" t="s">
        <v>4</v>
      </c>
      <c r="E28" s="6">
        <v>1965</v>
      </c>
      <c r="F28" s="7" t="s">
        <v>61</v>
      </c>
      <c r="G28" s="7" t="s">
        <v>62</v>
      </c>
    </row>
    <row r="29" spans="2:7" x14ac:dyDescent="0.25">
      <c r="B29" s="6"/>
      <c r="C29" s="6">
        <f t="shared" ca="1" si="0"/>
        <v>0.89819035092510036</v>
      </c>
      <c r="D29" s="7" t="s">
        <v>6</v>
      </c>
      <c r="E29" s="6">
        <v>1960</v>
      </c>
      <c r="F29" s="7" t="s">
        <v>59</v>
      </c>
      <c r="G29" s="7" t="s">
        <v>60</v>
      </c>
    </row>
    <row r="30" spans="2:7" x14ac:dyDescent="0.25">
      <c r="B30" s="6"/>
      <c r="C30" s="6">
        <f t="shared" ca="1" si="0"/>
        <v>0.6855407975498603</v>
      </c>
      <c r="D30" s="7" t="s">
        <v>13</v>
      </c>
      <c r="E30" s="6">
        <v>1957</v>
      </c>
      <c r="F30" s="7" t="s">
        <v>57</v>
      </c>
      <c r="G30" s="7" t="s">
        <v>58</v>
      </c>
    </row>
    <row r="31" spans="2:7" x14ac:dyDescent="0.25">
      <c r="B31" s="6"/>
      <c r="C31" s="6">
        <f t="shared" ca="1" si="0"/>
        <v>0.27358017830395043</v>
      </c>
      <c r="D31" s="7" t="s">
        <v>6</v>
      </c>
      <c r="E31" s="6">
        <v>1951</v>
      </c>
      <c r="F31" s="7" t="s">
        <v>55</v>
      </c>
      <c r="G31" s="7" t="s">
        <v>56</v>
      </c>
    </row>
    <row r="32" spans="2:7" x14ac:dyDescent="0.25">
      <c r="B32" s="6"/>
      <c r="C32" s="6">
        <f t="shared" ca="1" si="0"/>
        <v>0.62353788495701468</v>
      </c>
      <c r="D32" s="7" t="s">
        <v>3</v>
      </c>
      <c r="E32" s="6">
        <v>1947</v>
      </c>
      <c r="F32" s="7" t="s">
        <v>53</v>
      </c>
      <c r="G32" s="7" t="s">
        <v>54</v>
      </c>
    </row>
    <row r="33" spans="2:7" x14ac:dyDescent="0.25">
      <c r="B33" s="6"/>
      <c r="C33" s="6">
        <f t="shared" ca="1" si="0"/>
        <v>0.87416205891723975</v>
      </c>
      <c r="D33" s="7" t="s">
        <v>4</v>
      </c>
      <c r="E33" s="6">
        <v>1937</v>
      </c>
      <c r="F33" s="7" t="s">
        <v>51</v>
      </c>
      <c r="G33" s="7" t="s">
        <v>52</v>
      </c>
    </row>
    <row r="34" spans="2:7" x14ac:dyDescent="0.25">
      <c r="B34" s="6"/>
      <c r="C34" s="6">
        <f t="shared" ca="1" si="0"/>
        <v>0.68533959048078463</v>
      </c>
      <c r="D34" s="7" t="s">
        <v>6</v>
      </c>
      <c r="E34" s="6">
        <v>1934</v>
      </c>
      <c r="F34" s="7" t="s">
        <v>49</v>
      </c>
      <c r="G34" s="7" t="s">
        <v>50</v>
      </c>
    </row>
    <row r="35" spans="2:7" ht="19" customHeight="1" x14ac:dyDescent="0.25">
      <c r="B35" s="6"/>
      <c r="C35" s="6">
        <f t="shared" ca="1" si="0"/>
        <v>0.77319041592959303</v>
      </c>
      <c r="D35" s="7" t="s">
        <v>13</v>
      </c>
      <c r="E35" s="6">
        <v>1929</v>
      </c>
      <c r="F35" s="7" t="s">
        <v>47</v>
      </c>
      <c r="G35" s="7" t="s">
        <v>48</v>
      </c>
    </row>
    <row r="36" spans="2:7" ht="19" customHeight="1" x14ac:dyDescent="0.25">
      <c r="B36" s="6"/>
      <c r="C36" s="6">
        <f t="shared" ca="1" si="0"/>
        <v>0.98058355257297303</v>
      </c>
      <c r="D36" s="7" t="s">
        <v>6</v>
      </c>
      <c r="E36" s="6">
        <v>1925</v>
      </c>
      <c r="F36" s="7" t="s">
        <v>45</v>
      </c>
      <c r="G36" s="7" t="s">
        <v>46</v>
      </c>
    </row>
    <row r="37" spans="2:7" x14ac:dyDescent="0.25">
      <c r="B37" s="6"/>
      <c r="C37" s="6">
        <f t="shared" ca="1" si="0"/>
        <v>0.63585908430548133</v>
      </c>
      <c r="D37" s="7" t="s">
        <v>4</v>
      </c>
      <c r="E37" s="6">
        <v>1920</v>
      </c>
      <c r="F37" s="7" t="s">
        <v>43</v>
      </c>
      <c r="G37" s="7" t="s">
        <v>44</v>
      </c>
    </row>
    <row r="38" spans="2:7" x14ac:dyDescent="0.25">
      <c r="B38" s="6"/>
      <c r="C38" s="6">
        <f t="shared" ca="1" si="0"/>
        <v>0.62212371570693692</v>
      </c>
      <c r="D38" s="7" t="s">
        <v>6</v>
      </c>
      <c r="E38" s="6">
        <v>1913</v>
      </c>
      <c r="F38" s="7" t="s">
        <v>41</v>
      </c>
      <c r="G38" s="7" t="s">
        <v>42</v>
      </c>
    </row>
    <row r="39" spans="2:7" x14ac:dyDescent="0.25">
      <c r="B39" s="6"/>
      <c r="C39" s="6">
        <f t="shared" ca="1" si="0"/>
        <v>0.80129300004409976</v>
      </c>
      <c r="D39" s="7" t="s">
        <v>13</v>
      </c>
      <c r="E39" s="6">
        <v>1911</v>
      </c>
      <c r="F39" s="7" t="s">
        <v>39</v>
      </c>
      <c r="G39" s="7" t="s">
        <v>40</v>
      </c>
    </row>
    <row r="40" spans="2:7" x14ac:dyDescent="0.25">
      <c r="B40" s="6"/>
      <c r="C40" s="6">
        <f t="shared" ca="1" si="0"/>
        <v>0.70384777330593717</v>
      </c>
      <c r="D40" s="7" t="s">
        <v>6</v>
      </c>
      <c r="E40" s="6">
        <v>1908</v>
      </c>
      <c r="F40" s="7" t="s">
        <v>37</v>
      </c>
      <c r="G40" s="7" t="s">
        <v>38</v>
      </c>
    </row>
    <row r="41" spans="2:7" x14ac:dyDescent="0.25">
      <c r="B41" s="6"/>
      <c r="C41" s="6">
        <f t="shared" ca="1" si="0"/>
        <v>0.59976616854209697</v>
      </c>
      <c r="D41" s="7" t="s">
        <v>4</v>
      </c>
      <c r="E41" s="6">
        <v>1901</v>
      </c>
      <c r="F41" s="7" t="s">
        <v>35</v>
      </c>
      <c r="G41" s="7" t="s">
        <v>36</v>
      </c>
    </row>
    <row r="42" spans="2:7" x14ac:dyDescent="0.25">
      <c r="B42" s="6"/>
      <c r="C42" s="6">
        <f t="shared" ca="1" si="0"/>
        <v>0.37620883805916627</v>
      </c>
      <c r="D42" s="7" t="s">
        <v>6</v>
      </c>
      <c r="E42" s="6">
        <v>1897</v>
      </c>
      <c r="F42" s="7" t="s">
        <v>33</v>
      </c>
      <c r="G42" s="7" t="s">
        <v>34</v>
      </c>
    </row>
    <row r="43" spans="2:7" x14ac:dyDescent="0.25">
      <c r="B43" s="6"/>
      <c r="C43" s="6">
        <f t="shared" ca="1" si="0"/>
        <v>0.13464515470074268</v>
      </c>
      <c r="D43" s="7" t="s">
        <v>13</v>
      </c>
      <c r="E43" s="6">
        <v>1890</v>
      </c>
      <c r="F43" s="7" t="s">
        <v>31</v>
      </c>
      <c r="G43" s="7" t="s">
        <v>32</v>
      </c>
    </row>
    <row r="44" spans="2:7" x14ac:dyDescent="0.25">
      <c r="B44" s="6"/>
      <c r="C44" s="6">
        <f t="shared" ca="1" si="0"/>
        <v>0.30394743582986095</v>
      </c>
      <c r="D44" s="7" t="s">
        <v>6</v>
      </c>
      <c r="E44" s="6">
        <v>1884</v>
      </c>
      <c r="F44" s="7" t="s">
        <v>29</v>
      </c>
      <c r="G44" s="7" t="s">
        <v>30</v>
      </c>
    </row>
    <row r="45" spans="2:7" x14ac:dyDescent="0.25">
      <c r="B45" s="6"/>
      <c r="C45" s="6">
        <f t="shared" ca="1" si="0"/>
        <v>0.95009477464837155</v>
      </c>
      <c r="D45" s="7" t="s">
        <v>3</v>
      </c>
      <c r="E45" s="6">
        <v>1879</v>
      </c>
      <c r="F45" s="7" t="s">
        <v>27</v>
      </c>
      <c r="G45" s="7" t="s">
        <v>28</v>
      </c>
    </row>
    <row r="46" spans="2:7" x14ac:dyDescent="0.25">
      <c r="B46" s="6"/>
      <c r="C46" s="6">
        <f t="shared" ca="1" si="0"/>
        <v>0.22837873682211385</v>
      </c>
      <c r="D46" s="7" t="s">
        <v>4</v>
      </c>
      <c r="E46" s="6">
        <v>1871</v>
      </c>
      <c r="F46" s="7" t="s">
        <v>25</v>
      </c>
      <c r="G46" s="7" t="s">
        <v>26</v>
      </c>
    </row>
    <row r="47" spans="2:7" x14ac:dyDescent="0.25">
      <c r="B47" s="6"/>
      <c r="C47" s="6">
        <f t="shared" ca="1" si="0"/>
        <v>0.15730540050307984</v>
      </c>
      <c r="D47" s="7" t="s">
        <v>6</v>
      </c>
      <c r="E47" s="6">
        <v>1866</v>
      </c>
      <c r="F47" s="7" t="s">
        <v>23</v>
      </c>
      <c r="G47" s="7" t="s">
        <v>24</v>
      </c>
    </row>
    <row r="48" spans="2:7" x14ac:dyDescent="0.25">
      <c r="B48" s="6"/>
      <c r="C48" s="6">
        <f t="shared" ca="1" si="0"/>
        <v>0.1749925746936043</v>
      </c>
      <c r="D48" s="7" t="s">
        <v>13</v>
      </c>
      <c r="E48" s="6">
        <v>1859</v>
      </c>
      <c r="F48" s="7" t="s">
        <v>21</v>
      </c>
      <c r="G48" s="7" t="s">
        <v>22</v>
      </c>
    </row>
    <row r="49" spans="2:7" x14ac:dyDescent="0.25">
      <c r="B49" s="6"/>
      <c r="C49" s="6">
        <f t="shared" ca="1" si="0"/>
        <v>2.5531973610525838E-2</v>
      </c>
      <c r="D49" s="7" t="s">
        <v>6</v>
      </c>
      <c r="E49" s="6">
        <v>1857</v>
      </c>
      <c r="F49" s="7" t="s">
        <v>19</v>
      </c>
      <c r="G49" s="7" t="s">
        <v>20</v>
      </c>
    </row>
    <row r="50" spans="2:7" x14ac:dyDescent="0.25">
      <c r="B50" s="6"/>
      <c r="C50" s="6">
        <f t="shared" ca="1" si="0"/>
        <v>2.0447602133570664E-2</v>
      </c>
      <c r="D50" s="7" t="s">
        <v>4</v>
      </c>
      <c r="E50" s="6">
        <v>1855</v>
      </c>
      <c r="F50" s="7" t="s">
        <v>17</v>
      </c>
      <c r="G50" s="7" t="s">
        <v>18</v>
      </c>
    </row>
    <row r="51" spans="2:7" x14ac:dyDescent="0.25">
      <c r="B51" s="6"/>
      <c r="C51" s="6">
        <f t="shared" ca="1" si="0"/>
        <v>0.58411679508431935</v>
      </c>
      <c r="D51" s="7" t="s">
        <v>6</v>
      </c>
      <c r="E51" s="6">
        <v>1847</v>
      </c>
      <c r="F51" s="7" t="s">
        <v>15</v>
      </c>
      <c r="G51" s="7" t="s">
        <v>16</v>
      </c>
    </row>
    <row r="52" spans="2:7" x14ac:dyDescent="0.25">
      <c r="B52" s="6"/>
      <c r="C52" s="6">
        <f t="shared" ca="1" si="0"/>
        <v>0.28263576882128383</v>
      </c>
      <c r="D52" s="7" t="s">
        <v>13</v>
      </c>
      <c r="E52" s="6">
        <v>1836</v>
      </c>
      <c r="F52" s="7" t="s">
        <v>104</v>
      </c>
      <c r="G52" s="7" t="s">
        <v>14</v>
      </c>
    </row>
    <row r="53" spans="2:7" x14ac:dyDescent="0.25">
      <c r="B53" s="6"/>
      <c r="C53" s="6">
        <f t="shared" ca="1" si="0"/>
        <v>0.25676533139219726</v>
      </c>
      <c r="D53" s="7" t="s">
        <v>3</v>
      </c>
      <c r="E53" s="6">
        <v>1821</v>
      </c>
      <c r="F53" s="7" t="s">
        <v>11</v>
      </c>
      <c r="G53" s="7" t="s">
        <v>12</v>
      </c>
    </row>
    <row r="54" spans="2:7" x14ac:dyDescent="0.25">
      <c r="B54" s="6"/>
      <c r="C54" s="6">
        <f t="shared" ca="1" si="0"/>
        <v>0.35613463426768521</v>
      </c>
      <c r="D54" s="7" t="s">
        <v>4</v>
      </c>
      <c r="E54" s="6">
        <v>1819</v>
      </c>
      <c r="F54" s="7" t="s">
        <v>9</v>
      </c>
      <c r="G54" s="7" t="s">
        <v>10</v>
      </c>
    </row>
    <row r="55" spans="2:7" x14ac:dyDescent="0.25">
      <c r="B55" s="6"/>
      <c r="C55" s="6">
        <f t="shared" ca="1" si="0"/>
        <v>0.3317143713259727</v>
      </c>
      <c r="D55" s="7" t="s">
        <v>6</v>
      </c>
      <c r="E55" s="6">
        <v>1818</v>
      </c>
      <c r="F55" s="7" t="s">
        <v>7</v>
      </c>
      <c r="G55" s="7" t="s">
        <v>8</v>
      </c>
    </row>
  </sheetData>
  <mergeCells count="1">
    <mergeCell ref="B2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7A2-60E0-3D4B-BA73-E9D00940F4F0}">
  <dimension ref="B1:K33"/>
  <sheetViews>
    <sheetView tabSelected="1" zoomScale="116" workbookViewId="0">
      <selection activeCell="F6" sqref="F6:F25"/>
    </sheetView>
  </sheetViews>
  <sheetFormatPr baseColWidth="10" defaultRowHeight="19" x14ac:dyDescent="0.25"/>
  <cols>
    <col min="1" max="1" width="2.33203125" style="2" customWidth="1"/>
    <col min="2" max="2" width="20.83203125" style="2" customWidth="1"/>
    <col min="3" max="3" width="8.6640625" style="2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6384" width="10.83203125" style="2"/>
  </cols>
  <sheetData>
    <row r="1" spans="2:11" ht="10" customHeight="1" x14ac:dyDescent="0.25"/>
    <row r="2" spans="2:11" x14ac:dyDescent="0.25">
      <c r="B2" s="14" t="s">
        <v>110</v>
      </c>
      <c r="C2" s="14"/>
      <c r="D2" s="14"/>
      <c r="E2" s="14"/>
      <c r="F2" s="14"/>
      <c r="G2" s="14"/>
      <c r="I2" s="11" t="s">
        <v>111</v>
      </c>
      <c r="J2" s="12">
        <f>NDocs</f>
        <v>50</v>
      </c>
    </row>
    <row r="3" spans="2:11" x14ac:dyDescent="0.25">
      <c r="B3" s="14"/>
      <c r="C3" s="14"/>
      <c r="D3" s="14"/>
      <c r="E3" s="14"/>
      <c r="F3" s="14"/>
      <c r="G3" s="14"/>
      <c r="I3" s="11" t="s">
        <v>112</v>
      </c>
      <c r="J3" s="12">
        <f>NRelevant</f>
        <v>15</v>
      </c>
    </row>
    <row r="4" spans="2:11" x14ac:dyDescent="0.25">
      <c r="I4" s="11" t="s">
        <v>121</v>
      </c>
      <c r="J4" s="12">
        <f ca="1">COUNTA(F6:F25)</f>
        <v>20</v>
      </c>
    </row>
    <row r="5" spans="2:11" ht="21" thickBot="1" x14ac:dyDescent="0.3">
      <c r="C5" s="8" t="s">
        <v>118</v>
      </c>
      <c r="D5" s="8" t="s">
        <v>114</v>
      </c>
      <c r="E5" s="8" t="s">
        <v>115</v>
      </c>
      <c r="F5" s="9" t="s">
        <v>116</v>
      </c>
    </row>
    <row r="6" spans="2:11" ht="20" thickTop="1" x14ac:dyDescent="0.25">
      <c r="B6" s="17" t="s">
        <v>113</v>
      </c>
      <c r="C6" s="3">
        <v>1</v>
      </c>
      <c r="D6" s="3" cm="1">
        <f t="array" aca="1" ref="D6" ca="1">RANK(INDEX(RNG,C6,0),RNG)</f>
        <v>16</v>
      </c>
      <c r="E6" s="3" t="str" cm="1">
        <f t="array" aca="1" ref="E6" ca="1">INDEX(RelValues,D6,0)&amp;""</f>
        <v/>
      </c>
      <c r="F6" s="2" t="str" cm="1">
        <f t="array" aca="1" ref="F6" ca="1">INDEX(Titles,D6,0)</f>
        <v>The Blind Assassin</v>
      </c>
      <c r="G6" s="2">
        <f>ROW(D6)-ROW($D$6)+1</f>
        <v>1</v>
      </c>
    </row>
    <row r="7" spans="2:11" x14ac:dyDescent="0.25">
      <c r="B7" s="17"/>
      <c r="C7" s="3">
        <v>2</v>
      </c>
      <c r="D7" s="3" cm="1">
        <f t="array" aca="1" ref="D7" ca="1">RANK(INDEX(RNG,C7,0),RNG)</f>
        <v>14</v>
      </c>
      <c r="E7" s="3" t="str" cm="1">
        <f t="array" aca="1" ref="E7" ca="1">INDEX(RelValues,D7,0)&amp;""</f>
        <v>X</v>
      </c>
      <c r="F7" s="2" t="str" cm="1">
        <f t="array" aca="1" ref="F7" ca="1">INDEX(Titles,D7,0)</f>
        <v>Introduction to the Theory of Computation</v>
      </c>
      <c r="G7" s="2">
        <f>ROW(D7)-ROW($D$6)+1</f>
        <v>2</v>
      </c>
    </row>
    <row r="8" spans="2:11" x14ac:dyDescent="0.25">
      <c r="B8" s="17"/>
      <c r="C8" s="3">
        <v>3</v>
      </c>
      <c r="D8" s="3" cm="1">
        <f t="array" aca="1" ref="D8" ca="1">RANK(INDEX(RNG,C8,0),RNG)</f>
        <v>25</v>
      </c>
      <c r="E8" s="3" t="str" cm="1">
        <f t="array" aca="1" ref="E8" ca="1">INDEX(RelValues,D8,0)&amp;""</f>
        <v/>
      </c>
      <c r="F8" s="2" t="str" cm="1">
        <f t="array" aca="1" ref="F8" ca="1">INDEX(Titles,D8,0)</f>
        <v>Towards a New Architecture</v>
      </c>
      <c r="G8" s="2">
        <f>ROW(D8)-ROW($D$6)+1</f>
        <v>3</v>
      </c>
    </row>
    <row r="9" spans="2:11" x14ac:dyDescent="0.25">
      <c r="B9" s="17"/>
      <c r="C9" s="3">
        <v>4</v>
      </c>
      <c r="D9" s="3" cm="1">
        <f t="array" aca="1" ref="D9" ca="1">RANK(INDEX(RNG,C9,0),RNG)</f>
        <v>47</v>
      </c>
      <c r="E9" s="3" t="str" cm="1">
        <f t="array" aca="1" ref="E9" ca="1">INDEX(RelValues,D9,0)&amp;""</f>
        <v/>
      </c>
      <c r="F9" s="2" t="str" cm="1">
        <f t="array" aca="1" ref="F9" ca="1">INDEX(Titles,D9,0)</f>
        <v>The Narrative of the Life of Frederick Douglass,  an American Slave</v>
      </c>
      <c r="G9" s="2">
        <f>ROW(D9)-ROW($D$6)+1</f>
        <v>4</v>
      </c>
    </row>
    <row r="10" spans="2:11" x14ac:dyDescent="0.25">
      <c r="B10" s="17"/>
      <c r="C10" s="3">
        <v>5</v>
      </c>
      <c r="D10" s="3" cm="1">
        <f t="array" aca="1" ref="D10" ca="1">RANK(INDEX(RNG,C10,0),RNG)</f>
        <v>10</v>
      </c>
      <c r="E10" s="3" t="str" cm="1">
        <f t="array" aca="1" ref="E10" ca="1">INDEX(RelValues,D10,0)&amp;""</f>
        <v>X</v>
      </c>
      <c r="F10" s="2" t="str" cm="1">
        <f t="array" aca="1" ref="F10" ca="1">INDEX(Titles,D10,0)</f>
        <v>The Mythical Man-Month: Essays on Software Engineering</v>
      </c>
      <c r="G10" s="2">
        <f>ROW(D10)-ROW($D$6)+1</f>
        <v>5</v>
      </c>
    </row>
    <row r="11" spans="2:11" ht="19" customHeight="1" x14ac:dyDescent="0.25">
      <c r="B11" s="17"/>
      <c r="C11" s="3">
        <v>6</v>
      </c>
      <c r="D11" s="3" cm="1">
        <f t="array" aca="1" ref="D11" ca="1">RANK(INDEX(RNG,C11,0),RNG)</f>
        <v>41</v>
      </c>
      <c r="E11" s="3" t="str" cm="1">
        <f t="array" aca="1" ref="E11" ca="1">INDEX(RelValues,D11,0)&amp;""</f>
        <v/>
      </c>
      <c r="F11" s="2" t="str" cm="1">
        <f t="array" aca="1" ref="F11" ca="1">INDEX(Titles,D11,0)</f>
        <v>Flowers of Evil</v>
      </c>
      <c r="H11" s="16" t="s">
        <v>119</v>
      </c>
      <c r="I11" s="16"/>
      <c r="J11" s="15">
        <f ca="1">COUNTIFS($E$6:$E$25,"X")/$J$4</f>
        <v>0.4</v>
      </c>
      <c r="K11" s="13">
        <f ca="1">COUNTIFS($E$6:$E$25,"X")</f>
        <v>8</v>
      </c>
    </row>
    <row r="12" spans="2:11" ht="19" customHeight="1" x14ac:dyDescent="0.25">
      <c r="B12" s="17"/>
      <c r="C12" s="3">
        <v>7</v>
      </c>
      <c r="D12" s="3" cm="1">
        <f t="array" aca="1" ref="D12" ca="1">RANK(INDEX(RNG,C12,0),RNG)</f>
        <v>35</v>
      </c>
      <c r="E12" s="3" t="str" cm="1">
        <f t="array" aca="1" ref="E12" ca="1">INDEX(RelValues,D12,0)&amp;""</f>
        <v/>
      </c>
      <c r="F12" s="2" t="str" cm="1">
        <f t="array" aca="1" ref="F12" ca="1">INDEX(Titles,D12,0)</f>
        <v>The Wind in the Willows</v>
      </c>
      <c r="H12" s="16"/>
      <c r="I12" s="16"/>
      <c r="J12" s="15"/>
      <c r="K12" s="13">
        <f ca="1">$J$4</f>
        <v>20</v>
      </c>
    </row>
    <row r="13" spans="2:11" x14ac:dyDescent="0.25">
      <c r="B13" s="17"/>
      <c r="C13" s="3">
        <v>8</v>
      </c>
      <c r="D13" s="3" cm="1">
        <f t="array" aca="1" ref="D13" ca="1">RANK(INDEX(RNG,C13,0),RNG)</f>
        <v>48</v>
      </c>
      <c r="E13" s="3" t="str" cm="1">
        <f t="array" aca="1" ref="E13" ca="1">INDEX(RelValues,D13,0)&amp;""</f>
        <v/>
      </c>
      <c r="F13" s="2" t="str" cm="1">
        <f t="array" aca="1" ref="F13" ca="1">INDEX(Titles,D13,0)</f>
        <v>Macbeth</v>
      </c>
      <c r="J13" s="3"/>
    </row>
    <row r="14" spans="2:11" ht="19" customHeight="1" x14ac:dyDescent="0.25">
      <c r="B14" s="17"/>
      <c r="C14" s="3">
        <v>9</v>
      </c>
      <c r="D14" s="3" cm="1">
        <f t="array" aca="1" ref="D14" ca="1">RANK(INDEX(RNG,C14,0),RNG)</f>
        <v>32</v>
      </c>
      <c r="E14" s="3" t="str" cm="1">
        <f t="array" aca="1" ref="E14" ca="1">INDEX(RelValues,D14,0)&amp;""</f>
        <v/>
      </c>
      <c r="F14" s="2" t="str" cm="1">
        <f t="array" aca="1" ref="F14" ca="1">INDEX(Titles,D14,0)</f>
        <v>The Waste Land</v>
      </c>
      <c r="H14" s="16" t="s">
        <v>120</v>
      </c>
      <c r="I14" s="16"/>
      <c r="J14" s="15">
        <f ca="1">COUNTIFS($E$6:$E$25,"X")/$J$3</f>
        <v>0.53333333333333333</v>
      </c>
      <c r="K14" s="13">
        <f ca="1">COUNTIFS($E$6:$E$25,"X")</f>
        <v>8</v>
      </c>
    </row>
    <row r="15" spans="2:11" ht="19" customHeight="1" x14ac:dyDescent="0.25">
      <c r="B15" s="17"/>
      <c r="C15" s="3">
        <v>10</v>
      </c>
      <c r="D15" s="3" cm="1">
        <f t="array" aca="1" ref="D15" ca="1">RANK(INDEX(RNG,C15,0),RNG)</f>
        <v>30</v>
      </c>
      <c r="E15" s="3" t="str" cm="1">
        <f t="array" aca="1" ref="E15" ca="1">INDEX(RelValues,D15,0)&amp;""</f>
        <v/>
      </c>
      <c r="F15" s="2" t="str" cm="1">
        <f t="array" aca="1" ref="F15" ca="1">INDEX(Titles,D15,0)</f>
        <v>A Room of One's Own</v>
      </c>
      <c r="H15" s="16"/>
      <c r="I15" s="16"/>
      <c r="J15" s="15"/>
      <c r="K15" s="13">
        <f>$J$3</f>
        <v>15</v>
      </c>
    </row>
    <row r="16" spans="2:11" x14ac:dyDescent="0.25">
      <c r="B16" s="17"/>
      <c r="C16" s="3">
        <v>11</v>
      </c>
      <c r="D16" s="3" cm="1">
        <f t="array" aca="1" ref="D16" ca="1">RANK(INDEX(RNG,C16,0),RNG)</f>
        <v>11</v>
      </c>
      <c r="E16" s="3" t="str" cm="1">
        <f t="array" aca="1" ref="E16" ca="1">INDEX(RelValues,D16,0)&amp;""</f>
        <v>X</v>
      </c>
      <c r="F16" s="2" t="str" cm="1">
        <f t="array" aca="1" ref="F16" ca="1">INDEX(Titles,D16,0)</f>
        <v>Computer Systems: A Programmer's Perspective</v>
      </c>
    </row>
    <row r="17" spans="2:6" x14ac:dyDescent="0.25">
      <c r="B17" s="17"/>
      <c r="C17" s="3">
        <v>12</v>
      </c>
      <c r="D17" s="3" cm="1">
        <f t="array" aca="1" ref="D17" ca="1">RANK(INDEX(RNG,C17,0),RNG)</f>
        <v>4</v>
      </c>
      <c r="E17" s="3" t="str" cm="1">
        <f t="array" aca="1" ref="E17" ca="1">INDEX(RelValues,D17,0)&amp;""</f>
        <v>X</v>
      </c>
      <c r="F17" s="2" t="str" cm="1">
        <f t="array" aca="1" ref="F17" ca="1">INDEX(Titles,D17,0)</f>
        <v>Computer Organization and Design: The Hardware/Software Interface</v>
      </c>
    </row>
    <row r="18" spans="2:6" x14ac:dyDescent="0.25">
      <c r="B18" s="17"/>
      <c r="C18" s="3">
        <v>13</v>
      </c>
      <c r="D18" s="3" cm="1">
        <f t="array" aca="1" ref="D18" ca="1">RANK(INDEX(RNG,C18,0),RNG)</f>
        <v>17</v>
      </c>
      <c r="E18" s="3" t="str" cm="1">
        <f t="array" aca="1" ref="E18" ca="1">INDEX(RelValues,D18,0)&amp;""</f>
        <v/>
      </c>
      <c r="F18" s="2" t="str" cm="1">
        <f t="array" aca="1" ref="F18" ca="1">INDEX(Titles,D18,0)</f>
        <v>Angels in America</v>
      </c>
    </row>
    <row r="19" spans="2:6" x14ac:dyDescent="0.25">
      <c r="B19" s="17"/>
      <c r="C19" s="3">
        <v>14</v>
      </c>
      <c r="D19" s="3" cm="1">
        <f t="array" aca="1" ref="D19" ca="1">RANK(INDEX(RNG,C19,0),RNG)</f>
        <v>5</v>
      </c>
      <c r="E19" s="3" t="str" cm="1">
        <f t="array" aca="1" ref="E19" ca="1">INDEX(RelValues,D19,0)&amp;""</f>
        <v>X</v>
      </c>
      <c r="F19" s="2" t="str" cm="1">
        <f t="array" aca="1" ref="F19" ca="1">INDEX(Titles,D19,0)</f>
        <v>Computer Networks</v>
      </c>
    </row>
    <row r="20" spans="2:6" x14ac:dyDescent="0.25">
      <c r="B20" s="17"/>
      <c r="C20" s="3">
        <v>15</v>
      </c>
      <c r="D20" s="3" cm="1">
        <f t="array" aca="1" ref="D20" ca="1">RANK(INDEX(RNG,C20,0),RNG)</f>
        <v>8</v>
      </c>
      <c r="E20" s="3" t="str" cm="1">
        <f t="array" aca="1" ref="E20" ca="1">INDEX(RelValues,D20,0)&amp;""</f>
        <v>X</v>
      </c>
      <c r="F20" s="2" t="str" cm="1">
        <f t="array" aca="1" ref="F20" ca="1">INDEX(Titles,D20,0)</f>
        <v>Cryptography and Network Security: Principles and Practice</v>
      </c>
    </row>
    <row r="21" spans="2:6" x14ac:dyDescent="0.25">
      <c r="B21" s="17"/>
      <c r="C21" s="3">
        <v>16</v>
      </c>
      <c r="D21" s="3" cm="1">
        <f t="array" aca="1" ref="D21" ca="1">RANK(INDEX(RNG,C21,0),RNG)</f>
        <v>45</v>
      </c>
      <c r="E21" s="3" t="str" cm="1">
        <f t="array" aca="1" ref="E21" ca="1">INDEX(RelValues,D21,0)&amp;""</f>
        <v/>
      </c>
      <c r="F21" s="2" t="str" cm="1">
        <f t="array" aca="1" ref="F21" ca="1">INDEX(Titles,D21,0)</f>
        <v>Leaves of Grass</v>
      </c>
    </row>
    <row r="22" spans="2:6" x14ac:dyDescent="0.25">
      <c r="B22" s="17"/>
      <c r="C22" s="3">
        <v>17</v>
      </c>
      <c r="D22" s="3" cm="1">
        <f t="array" aca="1" ref="D22" ca="1">RANK(INDEX(RNG,C22,0),RNG)</f>
        <v>13</v>
      </c>
      <c r="E22" s="3" t="str" cm="1">
        <f t="array" aca="1" ref="E22" ca="1">INDEX(RelValues,D22,0)&amp;""</f>
        <v>X</v>
      </c>
      <c r="F22" s="2" t="str" cm="1">
        <f t="array" aca="1" ref="F22" ca="1">INDEX(Titles,D22,0)</f>
        <v>Concepts of Programming Languages</v>
      </c>
    </row>
    <row r="23" spans="2:6" x14ac:dyDescent="0.25">
      <c r="B23" s="17"/>
      <c r="C23" s="3">
        <v>18</v>
      </c>
      <c r="D23" s="3" cm="1">
        <f t="array" aca="1" ref="D23" ca="1">RANK(INDEX(RNG,C23,0),RNG)</f>
        <v>20</v>
      </c>
      <c r="E23" s="3" t="str" cm="1">
        <f t="array" aca="1" ref="E23" ca="1">INDEX(RelValues,D23,0)&amp;""</f>
        <v/>
      </c>
      <c r="F23" s="2" t="str" cm="1">
        <f t="array" aca="1" ref="F23" ca="1">INDEX(Titles,D23,0)</f>
        <v>The Penguin History of the World</v>
      </c>
    </row>
    <row r="24" spans="2:6" x14ac:dyDescent="0.25">
      <c r="B24" s="17"/>
      <c r="C24" s="3">
        <v>19</v>
      </c>
      <c r="D24" s="3" cm="1">
        <f t="array" aca="1" ref="D24" ca="1">RANK(INDEX(RNG,C24,0),RNG)</f>
        <v>19</v>
      </c>
      <c r="E24" s="3" t="str" cm="1">
        <f t="array" aca="1" ref="E24" ca="1">INDEX(RelValues,D24,0)&amp;""</f>
        <v/>
      </c>
      <c r="F24" s="2" t="str" cm="1">
        <f t="array" aca="1" ref="F24" ca="1">INDEX(Titles,D24,0)</f>
        <v>The Handmaid's Tale</v>
      </c>
    </row>
    <row r="25" spans="2:6" x14ac:dyDescent="0.25">
      <c r="B25" s="17"/>
      <c r="C25" s="3">
        <v>20</v>
      </c>
      <c r="D25" s="3" cm="1">
        <f t="array" aca="1" ref="D25" ca="1">RANK(INDEX(RNG,C25,0),RNG)</f>
        <v>9</v>
      </c>
      <c r="E25" s="3" t="str" cm="1">
        <f t="array" aca="1" ref="E25" ca="1">INDEX(RelValues,D25,0)&amp;""</f>
        <v>X</v>
      </c>
      <c r="F25" s="2" t="str" cm="1">
        <f t="array" aca="1" ref="F25" ca="1">INDEX(Titles,D25,0)</f>
        <v>Structure and Interpretation of Computer Programs</v>
      </c>
    </row>
    <row r="29" spans="2:6" x14ac:dyDescent="0.25">
      <c r="E29" s="2"/>
    </row>
    <row r="30" spans="2:6" x14ac:dyDescent="0.25">
      <c r="E30" s="2"/>
    </row>
    <row r="31" spans="2:6" x14ac:dyDescent="0.25">
      <c r="E31" s="2"/>
    </row>
    <row r="32" spans="2:6" ht="19" customHeight="1" x14ac:dyDescent="0.25">
      <c r="E32" s="2"/>
    </row>
    <row r="33" spans="5:5" ht="19" customHeight="1" x14ac:dyDescent="0.25">
      <c r="E33" s="2"/>
    </row>
  </sheetData>
  <mergeCells count="6">
    <mergeCell ref="B2:G3"/>
    <mergeCell ref="J11:J12"/>
    <mergeCell ref="J14:J15"/>
    <mergeCell ref="B6:B25"/>
    <mergeCell ref="H11:I12"/>
    <mergeCell ref="H14:I15"/>
  </mergeCells>
  <conditionalFormatting sqref="E6:F25">
    <cfRule type="expression" dxfId="5" priority="3">
      <formula>IF($E6="X",0,1)</formula>
    </cfRule>
    <cfRule type="expression" dxfId="4" priority="4">
      <formula>IF($E6="X",1,0)</formula>
    </cfRule>
  </conditionalFormatting>
  <conditionalFormatting sqref="C6:D25">
    <cfRule type="expression" dxfId="1" priority="1">
      <formula>IF($E6="X",0,1)</formula>
    </cfRule>
    <cfRule type="expression" dxfId="0" priority="2">
      <formula>IF($E6="X",1,0)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72FC-20B6-7842-A7BD-FC48F74F0DDC}">
  <dimension ref="A1:P51"/>
  <sheetViews>
    <sheetView zoomScale="116" workbookViewId="0">
      <selection activeCell="M5" sqref="M5"/>
    </sheetView>
  </sheetViews>
  <sheetFormatPr baseColWidth="10" defaultRowHeight="19" x14ac:dyDescent="0.25"/>
  <cols>
    <col min="1" max="1" width="13.1640625" style="3" customWidth="1"/>
    <col min="2" max="2" width="11.5" style="3" customWidth="1"/>
    <col min="3" max="3" width="23.1640625" style="2" customWidth="1"/>
    <col min="4" max="4" width="12.6640625" style="3" customWidth="1"/>
    <col min="5" max="5" width="72.83203125" style="2" customWidth="1"/>
    <col min="6" max="6" width="60" style="2" bestFit="1" customWidth="1"/>
    <col min="7" max="7" width="4.5" style="2" customWidth="1"/>
    <col min="8" max="10" width="10.83203125" style="2"/>
    <col min="11" max="11" width="17.33203125" style="2" customWidth="1"/>
    <col min="12" max="12" width="6.6640625" style="3" customWidth="1"/>
    <col min="13" max="13" width="7.83203125" style="3" customWidth="1"/>
    <col min="14" max="14" width="6.83203125" style="3" customWidth="1"/>
    <col min="15" max="15" width="59.83203125" style="2" customWidth="1"/>
    <col min="16" max="16384" width="10.83203125" style="2"/>
  </cols>
  <sheetData>
    <row r="1" spans="1:16" x14ac:dyDescent="0.25">
      <c r="A1" s="3" t="s">
        <v>108</v>
      </c>
      <c r="B1" s="3" t="s">
        <v>117</v>
      </c>
      <c r="C1" s="1" t="s">
        <v>0</v>
      </c>
      <c r="D1" s="3" t="s">
        <v>1</v>
      </c>
      <c r="E1" s="2" t="s">
        <v>2</v>
      </c>
      <c r="F1" s="2" t="s">
        <v>5</v>
      </c>
      <c r="H1" s="2" t="s">
        <v>111</v>
      </c>
      <c r="I1" s="2">
        <f>COUNTA(C:C)-1</f>
        <v>50</v>
      </c>
      <c r="K1" s="14" t="s">
        <v>110</v>
      </c>
      <c r="L1" s="14"/>
      <c r="M1" s="14"/>
      <c r="N1" s="14"/>
      <c r="O1" s="14"/>
      <c r="P1" s="14"/>
    </row>
    <row r="2" spans="1:16" x14ac:dyDescent="0.25">
      <c r="A2" s="4" t="s">
        <v>109</v>
      </c>
      <c r="B2" s="4">
        <f t="shared" ref="B2:B33" ca="1" si="0">RAND()</f>
        <v>0.60338437469824024</v>
      </c>
      <c r="C2" s="5" t="s">
        <v>107</v>
      </c>
      <c r="D2" s="4">
        <v>2019</v>
      </c>
      <c r="E2" s="5" t="s">
        <v>87</v>
      </c>
      <c r="F2" s="5" t="s">
        <v>88</v>
      </c>
      <c r="H2" s="2" t="s">
        <v>112</v>
      </c>
      <c r="I2" s="2">
        <f>COUNTIFS(A:A,"X")</f>
        <v>15</v>
      </c>
      <c r="K2" s="14"/>
      <c r="L2" s="14"/>
      <c r="M2" s="14"/>
      <c r="N2" s="14"/>
      <c r="O2" s="14"/>
      <c r="P2" s="14"/>
    </row>
    <row r="3" spans="1:16" x14ac:dyDescent="0.25">
      <c r="A3" s="4" t="s">
        <v>109</v>
      </c>
      <c r="B3" s="4">
        <f t="shared" ca="1" si="0"/>
        <v>0.62589098981727675</v>
      </c>
      <c r="C3" s="5" t="s">
        <v>107</v>
      </c>
      <c r="D3" s="4">
        <v>2018</v>
      </c>
      <c r="E3" s="5" t="s">
        <v>86</v>
      </c>
      <c r="F3" s="5" t="s">
        <v>105</v>
      </c>
    </row>
    <row r="4" spans="1:16" ht="21" thickBot="1" x14ac:dyDescent="0.3">
      <c r="A4" s="4" t="s">
        <v>109</v>
      </c>
      <c r="B4" s="4">
        <f t="shared" ca="1" si="0"/>
        <v>0.44129523324370457</v>
      </c>
      <c r="C4" s="5" t="s">
        <v>107</v>
      </c>
      <c r="D4" s="4">
        <v>2018</v>
      </c>
      <c r="E4" s="5" t="s">
        <v>93</v>
      </c>
      <c r="F4" s="5" t="s">
        <v>106</v>
      </c>
      <c r="K4" s="2" t="s">
        <v>113</v>
      </c>
      <c r="L4" s="8" t="s">
        <v>118</v>
      </c>
      <c r="M4" s="8" t="s">
        <v>114</v>
      </c>
      <c r="N4" s="8" t="s">
        <v>115</v>
      </c>
      <c r="O4" s="9" t="s">
        <v>116</v>
      </c>
    </row>
    <row r="5" spans="1:16" ht="20" thickTop="1" x14ac:dyDescent="0.25">
      <c r="A5" s="4" t="s">
        <v>109</v>
      </c>
      <c r="B5" s="4">
        <f t="shared" ca="1" si="0"/>
        <v>0.12524682165974632</v>
      </c>
      <c r="C5" s="5" t="s">
        <v>107</v>
      </c>
      <c r="D5" s="4">
        <v>2017</v>
      </c>
      <c r="E5" s="5" t="s">
        <v>80</v>
      </c>
      <c r="F5" s="5" t="s">
        <v>81</v>
      </c>
      <c r="L5" s="10">
        <v>1</v>
      </c>
      <c r="M5" s="10">
        <f ca="1">RANK(B2,Table1[RNG])</f>
        <v>18</v>
      </c>
      <c r="N5" s="3" t="str" cm="1">
        <f t="array" aca="1" ref="N5" ca="1">INDEX(Table1[Relevance],M5,0)&amp;""</f>
        <v/>
      </c>
      <c r="O5" s="2" t="str" cm="1">
        <f t="array" aca="1" ref="O5" ca="1">INDEX(Table1[Title],M5,0)</f>
        <v>Selected Poems</v>
      </c>
    </row>
    <row r="6" spans="1:16" x14ac:dyDescent="0.25">
      <c r="A6" s="4" t="s">
        <v>109</v>
      </c>
      <c r="B6" s="4">
        <f t="shared" ca="1" si="0"/>
        <v>0.40968278808173453</v>
      </c>
      <c r="C6" s="5" t="s">
        <v>107</v>
      </c>
      <c r="D6" s="4">
        <v>2017</v>
      </c>
      <c r="E6" s="5" t="s">
        <v>91</v>
      </c>
      <c r="F6" s="5" t="s">
        <v>92</v>
      </c>
      <c r="L6" s="10">
        <v>2</v>
      </c>
      <c r="M6" s="10">
        <f ca="1">RANK(B3,Table1[RNG])</f>
        <v>16</v>
      </c>
      <c r="N6" s="3" t="str" cm="1">
        <f t="array" aca="1" ref="N6" ca="1">INDEX(Table1[Relevance],M6,0)&amp;""</f>
        <v/>
      </c>
      <c r="O6" s="2" t="str" cm="1">
        <f t="array" aca="1" ref="O6" ca="1">INDEX(Table1[Title],M6,0)</f>
        <v>The Blind Assassin</v>
      </c>
    </row>
    <row r="7" spans="1:16" x14ac:dyDescent="0.25">
      <c r="A7" s="4" t="s">
        <v>109</v>
      </c>
      <c r="B7" s="4">
        <f t="shared" ca="1" si="0"/>
        <v>0.33467197517744141</v>
      </c>
      <c r="C7" s="5" t="s">
        <v>107</v>
      </c>
      <c r="D7" s="4">
        <v>2016</v>
      </c>
      <c r="E7" s="5" t="s">
        <v>78</v>
      </c>
      <c r="F7" s="5" t="s">
        <v>79</v>
      </c>
      <c r="L7" s="10">
        <v>3</v>
      </c>
      <c r="M7" s="10">
        <f ca="1">RANK(B4,Table1[RNG])</f>
        <v>25</v>
      </c>
      <c r="N7" s="3" t="str" cm="1">
        <f t="array" aca="1" ref="N7" ca="1">INDEX(Table1[Relevance],M7,0)&amp;""</f>
        <v/>
      </c>
      <c r="O7" s="2" t="str" cm="1">
        <f t="array" aca="1" ref="O7" ca="1">INDEX(Table1[Title],M7,0)</f>
        <v>Towards a New Architecture</v>
      </c>
    </row>
    <row r="8" spans="1:16" x14ac:dyDescent="0.25">
      <c r="A8" s="4" t="s">
        <v>109</v>
      </c>
      <c r="B8" s="4">
        <f t="shared" ca="1" si="0"/>
        <v>0.69805003588557535</v>
      </c>
      <c r="C8" s="5" t="s">
        <v>107</v>
      </c>
      <c r="D8" s="4">
        <v>2016</v>
      </c>
      <c r="E8" s="5" t="s">
        <v>89</v>
      </c>
      <c r="F8" s="5" t="s">
        <v>90</v>
      </c>
      <c r="L8" s="10">
        <v>4</v>
      </c>
      <c r="M8" s="10">
        <f ca="1">RANK(B5,Table1[RNG])</f>
        <v>42</v>
      </c>
      <c r="N8" s="3" t="str" cm="1">
        <f t="array" aca="1" ref="N8" ca="1">INDEX(Table1[Relevance],M8,0)&amp;""</f>
        <v/>
      </c>
      <c r="O8" s="2" t="str" cm="1">
        <f t="array" aca="1" ref="O8" ca="1">INDEX(Table1[Title],M8,0)</f>
        <v>Crime and Punishment</v>
      </c>
    </row>
    <row r="9" spans="1:16" x14ac:dyDescent="0.25">
      <c r="A9" s="4" t="s">
        <v>109</v>
      </c>
      <c r="B9" s="4">
        <f t="shared" ca="1" si="0"/>
        <v>0.85230672099610305</v>
      </c>
      <c r="C9" s="5" t="s">
        <v>107</v>
      </c>
      <c r="D9" s="4">
        <v>2015</v>
      </c>
      <c r="E9" s="5" t="s">
        <v>82</v>
      </c>
      <c r="F9" s="5" t="s">
        <v>83</v>
      </c>
      <c r="L9" s="10">
        <v>5</v>
      </c>
      <c r="M9" s="10">
        <f ca="1">RANK(B6,Table1[RNG])</f>
        <v>26</v>
      </c>
      <c r="N9" s="3" t="str" cm="1">
        <f t="array" aca="1" ref="N9" ca="1">INDEX(Table1[Relevance],M9,0)&amp;""</f>
        <v/>
      </c>
      <c r="O9" s="2" t="str" cm="1">
        <f t="array" aca="1" ref="O9" ca="1">INDEX(Table1[Title],M9,0)</f>
        <v>Catcher in the Rye</v>
      </c>
    </row>
    <row r="10" spans="1:16" x14ac:dyDescent="0.25">
      <c r="A10" s="4" t="s">
        <v>109</v>
      </c>
      <c r="B10" s="4">
        <f t="shared" ca="1" si="0"/>
        <v>0.68882271467751155</v>
      </c>
      <c r="C10" s="5" t="s">
        <v>107</v>
      </c>
      <c r="D10" s="4">
        <v>2015</v>
      </c>
      <c r="E10" s="5" t="s">
        <v>94</v>
      </c>
      <c r="F10" s="5" t="s">
        <v>95</v>
      </c>
      <c r="L10" s="10">
        <v>6</v>
      </c>
      <c r="M10" s="10">
        <f ca="1">RANK(B7,Table1[RNG])</f>
        <v>28</v>
      </c>
      <c r="N10" s="3" t="str" cm="1">
        <f t="array" aca="1" ref="N10" ca="1">INDEX(Table1[Relevance],M10,0)&amp;""</f>
        <v/>
      </c>
      <c r="O10" s="2" t="str" cm="1">
        <f t="array" aca="1" ref="O10" ca="1">INDEX(Table1[Title],M10,0)</f>
        <v>On the Road</v>
      </c>
    </row>
    <row r="11" spans="1:16" x14ac:dyDescent="0.25">
      <c r="A11" s="4" t="s">
        <v>109</v>
      </c>
      <c r="B11" s="4">
        <f t="shared" ca="1" si="0"/>
        <v>0.96328687436101823</v>
      </c>
      <c r="C11" s="5" t="s">
        <v>107</v>
      </c>
      <c r="D11" s="4">
        <v>2015</v>
      </c>
      <c r="E11" s="5" t="s">
        <v>98</v>
      </c>
      <c r="F11" s="5" t="s">
        <v>99</v>
      </c>
      <c r="L11" s="10">
        <v>7</v>
      </c>
      <c r="M11" s="10">
        <f ca="1">RANK(B8,Table1[RNG])</f>
        <v>10</v>
      </c>
      <c r="N11" s="3" t="str" cm="1">
        <f t="array" aca="1" ref="N11" ca="1">INDEX(Table1[Relevance],M11,0)&amp;""</f>
        <v>X</v>
      </c>
      <c r="O11" s="2" t="str" cm="1">
        <f t="array" aca="1" ref="O11" ca="1">INDEX(Table1[Title],M11,0)</f>
        <v>The Mythical Man-Month: Essays on Software Engineering</v>
      </c>
    </row>
    <row r="12" spans="1:16" x14ac:dyDescent="0.25">
      <c r="A12" s="4" t="s">
        <v>109</v>
      </c>
      <c r="B12" s="4">
        <f t="shared" ca="1" si="0"/>
        <v>0.40727411880040443</v>
      </c>
      <c r="C12" s="5" t="s">
        <v>107</v>
      </c>
      <c r="D12" s="4">
        <v>2014</v>
      </c>
      <c r="E12" s="5" t="s">
        <v>100</v>
      </c>
      <c r="F12" s="5" t="s">
        <v>101</v>
      </c>
      <c r="L12" s="10">
        <v>8</v>
      </c>
      <c r="M12" s="10">
        <f ca="1">RANK(B9,Table1[RNG])</f>
        <v>6</v>
      </c>
      <c r="N12" s="3" t="str" cm="1">
        <f t="array" aca="1" ref="N12" ca="1">INDEX(Table1[Relevance],M12,0)&amp;""</f>
        <v>X</v>
      </c>
      <c r="O12" s="2" t="str" cm="1">
        <f t="array" aca="1" ref="O12" ca="1">INDEX(Table1[Title],M12,0)</f>
        <v>Artificial Intelligence: A Modern Approach</v>
      </c>
    </row>
    <row r="13" spans="1:16" x14ac:dyDescent="0.25">
      <c r="A13" s="4" t="s">
        <v>109</v>
      </c>
      <c r="B13" s="4">
        <f t="shared" ca="1" si="0"/>
        <v>0.2411612438541243</v>
      </c>
      <c r="C13" s="5" t="s">
        <v>107</v>
      </c>
      <c r="D13" s="4">
        <v>2013</v>
      </c>
      <c r="E13" s="5" t="s">
        <v>84</v>
      </c>
      <c r="F13" s="5" t="s">
        <v>85</v>
      </c>
      <c r="L13" s="10">
        <v>9</v>
      </c>
      <c r="M13" s="10">
        <f ca="1">RANK(B10,Table1[RNG])</f>
        <v>11</v>
      </c>
      <c r="N13" s="3" t="str" cm="1">
        <f t="array" aca="1" ref="N13" ca="1">INDEX(Table1[Relevance],M13,0)&amp;""</f>
        <v>X</v>
      </c>
      <c r="O13" s="2" t="str" cm="1">
        <f t="array" aca="1" ref="O13" ca="1">INDEX(Table1[Title],M13,0)</f>
        <v>Computer Systems: A Programmer's Perspective</v>
      </c>
    </row>
    <row r="14" spans="1:16" x14ac:dyDescent="0.25">
      <c r="A14" s="4" t="s">
        <v>109</v>
      </c>
      <c r="B14" s="4">
        <f t="shared" ca="1" si="0"/>
        <v>0.44303723473795553</v>
      </c>
      <c r="C14" s="5" t="s">
        <v>107</v>
      </c>
      <c r="D14" s="4">
        <v>2013</v>
      </c>
      <c r="E14" s="5" t="s">
        <v>96</v>
      </c>
      <c r="F14" s="5" t="s">
        <v>97</v>
      </c>
      <c r="L14" s="10">
        <v>10</v>
      </c>
      <c r="M14" s="10">
        <f ca="1">RANK(B11,Table1[RNG])</f>
        <v>3</v>
      </c>
      <c r="N14" s="3" t="str" cm="1">
        <f t="array" aca="1" ref="N14" ca="1">INDEX(Table1[Relevance],M14,0)&amp;""</f>
        <v>X</v>
      </c>
      <c r="O14" s="2" t="str" cm="1">
        <f t="array" aca="1" ref="O14" ca="1">INDEX(Table1[Title],M14,0)</f>
        <v>Operating System Concepts</v>
      </c>
    </row>
    <row r="15" spans="1:16" x14ac:dyDescent="0.25">
      <c r="A15" s="4" t="s">
        <v>109</v>
      </c>
      <c r="B15" s="4">
        <f t="shared" ca="1" si="0"/>
        <v>0.21457156303964287</v>
      </c>
      <c r="C15" s="5" t="s">
        <v>107</v>
      </c>
      <c r="D15" s="4">
        <v>2012</v>
      </c>
      <c r="E15" s="5" t="s">
        <v>102</v>
      </c>
      <c r="F15" s="5" t="s">
        <v>103</v>
      </c>
      <c r="L15" s="10">
        <v>11</v>
      </c>
      <c r="M15" s="10">
        <f ca="1">RANK(B12,Table1[RNG])</f>
        <v>27</v>
      </c>
      <c r="N15" s="3" t="str" cm="1">
        <f t="array" aca="1" ref="N15" ca="1">INDEX(Table1[Relevance],M15,0)&amp;""</f>
        <v/>
      </c>
      <c r="O15" s="2" t="str" cm="1">
        <f t="array" aca="1" ref="O15" ca="1">INDEX(Table1[Title],M15,0)</f>
        <v>Death of a Salesman</v>
      </c>
    </row>
    <row r="16" spans="1:16" x14ac:dyDescent="0.25">
      <c r="A16" s="4" t="s">
        <v>109</v>
      </c>
      <c r="B16" s="4">
        <f t="shared" ca="1" si="0"/>
        <v>0.73359820712060808</v>
      </c>
      <c r="C16" s="5" t="s">
        <v>107</v>
      </c>
      <c r="D16" s="4">
        <v>2011</v>
      </c>
      <c r="E16" s="5" t="s">
        <v>76</v>
      </c>
      <c r="F16" s="5" t="s">
        <v>77</v>
      </c>
      <c r="L16" s="10">
        <v>12</v>
      </c>
      <c r="M16" s="10">
        <f ca="1">RANK(B13,Table1[RNG])</f>
        <v>33</v>
      </c>
      <c r="N16" s="3" t="str" cm="1">
        <f t="array" aca="1" ref="N16" ca="1">INDEX(Table1[Relevance],M16,0)&amp;""</f>
        <v/>
      </c>
      <c r="O16" s="2" t="str" cm="1">
        <f t="array" aca="1" ref="O16" ca="1">INDEX(Table1[Title],M16,0)</f>
        <v>Swann's Way</v>
      </c>
    </row>
    <row r="17" spans="1:15" x14ac:dyDescent="0.25">
      <c r="A17" s="6"/>
      <c r="B17" s="6">
        <f t="shared" ca="1" si="0"/>
        <v>0.13559231517101056</v>
      </c>
      <c r="C17" s="7" t="s">
        <v>6</v>
      </c>
      <c r="D17" s="6">
        <v>2000</v>
      </c>
      <c r="E17" s="7" t="s">
        <v>75</v>
      </c>
      <c r="F17" s="7" t="s">
        <v>70</v>
      </c>
      <c r="L17" s="10">
        <v>13</v>
      </c>
      <c r="M17" s="10">
        <f ca="1">RANK(B14,Table1[RNG])</f>
        <v>23</v>
      </c>
      <c r="N17" s="3" t="str" cm="1">
        <f t="array" aca="1" ref="N17" ca="1">INDEX(Table1[Relevance],M17,0)&amp;""</f>
        <v/>
      </c>
      <c r="O17" s="2" t="str" cm="1">
        <f t="array" aca="1" ref="O17" ca="1">INDEX(Table1[Title],M17,0)</f>
        <v>Ariel</v>
      </c>
    </row>
    <row r="18" spans="1:15" x14ac:dyDescent="0.25">
      <c r="A18" s="6"/>
      <c r="B18" s="6">
        <f t="shared" ca="1" si="0"/>
        <v>0.31173055675260741</v>
      </c>
      <c r="C18" s="7" t="s">
        <v>3</v>
      </c>
      <c r="D18" s="6">
        <v>1995</v>
      </c>
      <c r="E18" s="7" t="s">
        <v>73</v>
      </c>
      <c r="F18" s="7" t="s">
        <v>74</v>
      </c>
      <c r="L18" s="10">
        <v>14</v>
      </c>
      <c r="M18" s="10">
        <f ca="1">RANK(B15,Table1[RNG])</f>
        <v>36</v>
      </c>
      <c r="N18" s="3" t="str" cm="1">
        <f t="array" aca="1" ref="N18" ca="1">INDEX(Table1[Relevance],M18,0)&amp;""</f>
        <v/>
      </c>
      <c r="O18" s="2" t="str" cm="1">
        <f t="array" aca="1" ref="O18" ca="1">INDEX(Table1[Title],M18,0)</f>
        <v>Songs of Innocence and of Experience</v>
      </c>
    </row>
    <row r="19" spans="1:15" x14ac:dyDescent="0.25">
      <c r="A19" s="6"/>
      <c r="B19" s="6">
        <f t="shared" ca="1" si="0"/>
        <v>0.68822027249756967</v>
      </c>
      <c r="C19" s="7" t="s">
        <v>4</v>
      </c>
      <c r="D19" s="6">
        <v>1990</v>
      </c>
      <c r="E19" s="7" t="s">
        <v>71</v>
      </c>
      <c r="F19" s="7" t="s">
        <v>72</v>
      </c>
      <c r="L19" s="10">
        <v>15</v>
      </c>
      <c r="M19" s="10">
        <f ca="1">RANK(B16,Table1[RNG])</f>
        <v>8</v>
      </c>
      <c r="N19" s="3" t="str" cm="1">
        <f t="array" aca="1" ref="N19" ca="1">INDEX(Table1[Relevance],M19,0)&amp;""</f>
        <v>X</v>
      </c>
      <c r="O19" s="2" t="str" cm="1">
        <f t="array" aca="1" ref="O19" ca="1">INDEX(Table1[Title],M19,0)</f>
        <v>Cryptography and Network Security: Principles and Practice</v>
      </c>
    </row>
    <row r="20" spans="1:15" x14ac:dyDescent="0.25">
      <c r="A20" s="6"/>
      <c r="B20" s="6">
        <f t="shared" ca="1" si="0"/>
        <v>0.61675083737197256</v>
      </c>
      <c r="C20" s="7" t="s">
        <v>6</v>
      </c>
      <c r="D20" s="6">
        <v>1985</v>
      </c>
      <c r="E20" s="7" t="s">
        <v>69</v>
      </c>
      <c r="F20" s="7" t="s">
        <v>70</v>
      </c>
      <c r="L20" s="10">
        <v>16</v>
      </c>
      <c r="M20" s="10">
        <f ca="1">RANK(B17,Table1[RNG])</f>
        <v>41</v>
      </c>
      <c r="N20" s="3" t="str" cm="1">
        <f t="array" aca="1" ref="N20" ca="1">INDEX(Table1[Relevance],M20,0)&amp;""</f>
        <v/>
      </c>
      <c r="O20" s="2" t="str" cm="1">
        <f t="array" aca="1" ref="O20" ca="1">INDEX(Table1[Title],M20,0)</f>
        <v>Flowers of Evil</v>
      </c>
    </row>
    <row r="21" spans="1:15" x14ac:dyDescent="0.25">
      <c r="A21" s="6"/>
      <c r="B21" s="6">
        <f t="shared" ca="1" si="0"/>
        <v>5.8648087149926198E-2</v>
      </c>
      <c r="C21" s="7" t="s">
        <v>13</v>
      </c>
      <c r="D21" s="6">
        <v>1980</v>
      </c>
      <c r="E21" s="7" t="s">
        <v>67</v>
      </c>
      <c r="F21" s="7" t="s">
        <v>68</v>
      </c>
      <c r="L21" s="10">
        <v>17</v>
      </c>
      <c r="M21" s="10">
        <f ca="1">RANK(B18,Table1[RNG])</f>
        <v>30</v>
      </c>
      <c r="N21" s="3" t="str" cm="1">
        <f t="array" aca="1" ref="N21" ca="1">INDEX(Table1[Relevance],M21,0)&amp;""</f>
        <v/>
      </c>
      <c r="O21" s="2" t="str" cm="1">
        <f t="array" aca="1" ref="O21" ca="1">INDEX(Table1[Title],M21,0)</f>
        <v>A Room of One's Own</v>
      </c>
    </row>
    <row r="22" spans="1:15" x14ac:dyDescent="0.25">
      <c r="A22" s="6"/>
      <c r="B22" s="6">
        <f t="shared" ca="1" si="0"/>
        <v>4.1972253222229416E-2</v>
      </c>
      <c r="C22" s="7" t="s">
        <v>6</v>
      </c>
      <c r="D22" s="6">
        <v>1975</v>
      </c>
      <c r="E22" s="7" t="s">
        <v>65</v>
      </c>
      <c r="F22" s="7" t="s">
        <v>66</v>
      </c>
      <c r="L22" s="10">
        <v>18</v>
      </c>
      <c r="M22" s="10">
        <f ca="1">RANK(B19,Table1[RNG])</f>
        <v>12</v>
      </c>
      <c r="N22" s="3" t="str" cm="1">
        <f t="array" aca="1" ref="N22" ca="1">INDEX(Table1[Relevance],M22,0)&amp;""</f>
        <v>X</v>
      </c>
      <c r="O22" s="2" t="str" cm="1">
        <f t="array" aca="1" ref="O22" ca="1">INDEX(Table1[Title],M22,0)</f>
        <v>Data Science from Scratch</v>
      </c>
    </row>
    <row r="23" spans="1:15" x14ac:dyDescent="0.25">
      <c r="A23" s="6"/>
      <c r="B23" s="6">
        <f t="shared" ca="1" si="0"/>
        <v>0.22461709963650023</v>
      </c>
      <c r="C23" s="7" t="s">
        <v>3</v>
      </c>
      <c r="D23" s="6">
        <v>1971</v>
      </c>
      <c r="E23" s="7" t="s">
        <v>63</v>
      </c>
      <c r="F23" s="7" t="s">
        <v>64</v>
      </c>
      <c r="L23" s="10">
        <v>19</v>
      </c>
      <c r="M23" s="10">
        <f ca="1">RANK(B20,Table1[RNG])</f>
        <v>17</v>
      </c>
      <c r="N23" s="3" t="str" cm="1">
        <f t="array" aca="1" ref="N23" ca="1">INDEX(Table1[Relevance],M23,0)&amp;""</f>
        <v/>
      </c>
      <c r="O23" s="2" t="str" cm="1">
        <f t="array" aca="1" ref="O23" ca="1">INDEX(Table1[Title],M23,0)</f>
        <v>Angels in America</v>
      </c>
    </row>
    <row r="24" spans="1:15" x14ac:dyDescent="0.25">
      <c r="A24" s="6"/>
      <c r="B24" s="6">
        <f t="shared" ca="1" si="0"/>
        <v>0.31416564927852175</v>
      </c>
      <c r="C24" s="7" t="s">
        <v>4</v>
      </c>
      <c r="D24" s="6">
        <v>1965</v>
      </c>
      <c r="E24" s="7" t="s">
        <v>61</v>
      </c>
      <c r="F24" s="7" t="s">
        <v>62</v>
      </c>
      <c r="L24" s="10">
        <v>20</v>
      </c>
      <c r="M24" s="10">
        <f ca="1">RANK(B21,Table1[RNG])</f>
        <v>45</v>
      </c>
      <c r="N24" s="3" t="str" cm="1">
        <f t="array" aca="1" ref="N24" ca="1">INDEX(Table1[Relevance],M24,0)&amp;""</f>
        <v/>
      </c>
      <c r="O24" s="2" t="str" cm="1">
        <f t="array" aca="1" ref="O24" ca="1">INDEX(Table1[Title],M24,0)</f>
        <v>Leaves of Grass</v>
      </c>
    </row>
    <row r="25" spans="1:15" x14ac:dyDescent="0.25">
      <c r="A25" s="6"/>
      <c r="B25" s="6">
        <f t="shared" ca="1" si="0"/>
        <v>0.22653648464872178</v>
      </c>
      <c r="C25" s="7" t="s">
        <v>6</v>
      </c>
      <c r="D25" s="6">
        <v>1960</v>
      </c>
      <c r="E25" s="7" t="s">
        <v>59</v>
      </c>
      <c r="F25" s="7" t="s">
        <v>60</v>
      </c>
    </row>
    <row r="26" spans="1:15" x14ac:dyDescent="0.25">
      <c r="A26" s="6"/>
      <c r="B26" s="6">
        <f t="shared" ca="1" si="0"/>
        <v>0.93886403853378364</v>
      </c>
      <c r="C26" s="7" t="s">
        <v>13</v>
      </c>
      <c r="D26" s="6">
        <v>1957</v>
      </c>
      <c r="E26" s="7" t="s">
        <v>57</v>
      </c>
      <c r="F26" s="7" t="s">
        <v>58</v>
      </c>
    </row>
    <row r="27" spans="1:15" x14ac:dyDescent="0.25">
      <c r="A27" s="6"/>
      <c r="B27" s="6">
        <f t="shared" ca="1" si="0"/>
        <v>0.21063861958523522</v>
      </c>
      <c r="C27" s="7" t="s">
        <v>6</v>
      </c>
      <c r="D27" s="6">
        <v>1951</v>
      </c>
      <c r="E27" s="7" t="s">
        <v>55</v>
      </c>
      <c r="F27" s="7" t="s">
        <v>56</v>
      </c>
    </row>
    <row r="28" spans="1:15" x14ac:dyDescent="0.25">
      <c r="A28" s="6"/>
      <c r="B28" s="6">
        <f t="shared" ca="1" si="0"/>
        <v>5.8179700440270654E-2</v>
      </c>
      <c r="C28" s="7" t="s">
        <v>3</v>
      </c>
      <c r="D28" s="6">
        <v>1947</v>
      </c>
      <c r="E28" s="7" t="s">
        <v>53</v>
      </c>
      <c r="F28" s="7" t="s">
        <v>54</v>
      </c>
    </row>
    <row r="29" spans="1:15" x14ac:dyDescent="0.25">
      <c r="A29" s="6"/>
      <c r="B29" s="6">
        <f t="shared" ca="1" si="0"/>
        <v>0.99410012091688149</v>
      </c>
      <c r="C29" s="7" t="s">
        <v>4</v>
      </c>
      <c r="D29" s="6">
        <v>1937</v>
      </c>
      <c r="E29" s="7" t="s">
        <v>51</v>
      </c>
      <c r="F29" s="7" t="s">
        <v>52</v>
      </c>
    </row>
    <row r="30" spans="1:15" x14ac:dyDescent="0.25">
      <c r="A30" s="6"/>
      <c r="B30" s="6">
        <f t="shared" ca="1" si="0"/>
        <v>0.16920772729582645</v>
      </c>
      <c r="C30" s="7" t="s">
        <v>6</v>
      </c>
      <c r="D30" s="6">
        <v>1934</v>
      </c>
      <c r="E30" s="7" t="s">
        <v>49</v>
      </c>
      <c r="F30" s="7" t="s">
        <v>50</v>
      </c>
    </row>
    <row r="31" spans="1:15" x14ac:dyDescent="0.25">
      <c r="A31" s="6"/>
      <c r="B31" s="6">
        <f t="shared" ca="1" si="0"/>
        <v>0.95079964637806436</v>
      </c>
      <c r="C31" s="7" t="s">
        <v>13</v>
      </c>
      <c r="D31" s="6">
        <v>1929</v>
      </c>
      <c r="E31" s="7" t="s">
        <v>47</v>
      </c>
      <c r="F31" s="7" t="s">
        <v>48</v>
      </c>
    </row>
    <row r="32" spans="1:15" x14ac:dyDescent="0.25">
      <c r="A32" s="6"/>
      <c r="B32" s="6">
        <f t="shared" ca="1" si="0"/>
        <v>0.64575389703467612</v>
      </c>
      <c r="C32" s="7" t="s">
        <v>6</v>
      </c>
      <c r="D32" s="6">
        <v>1925</v>
      </c>
      <c r="E32" s="7" t="s">
        <v>45</v>
      </c>
      <c r="F32" s="7" t="s">
        <v>46</v>
      </c>
    </row>
    <row r="33" spans="1:6" x14ac:dyDescent="0.25">
      <c r="A33" s="6"/>
      <c r="B33" s="6">
        <f t="shared" ca="1" si="0"/>
        <v>0.51327353861790193</v>
      </c>
      <c r="C33" s="7" t="s">
        <v>4</v>
      </c>
      <c r="D33" s="6">
        <v>1920</v>
      </c>
      <c r="E33" s="7" t="s">
        <v>43</v>
      </c>
      <c r="F33" s="7" t="s">
        <v>44</v>
      </c>
    </row>
    <row r="34" spans="1:6" x14ac:dyDescent="0.25">
      <c r="A34" s="6"/>
      <c r="B34" s="6">
        <f t="shared" ref="B34:B51" ca="1" si="1">RAND()</f>
        <v>0.17648490844445253</v>
      </c>
      <c r="C34" s="7" t="s">
        <v>6</v>
      </c>
      <c r="D34" s="6">
        <v>1913</v>
      </c>
      <c r="E34" s="7" t="s">
        <v>41</v>
      </c>
      <c r="F34" s="7" t="s">
        <v>42</v>
      </c>
    </row>
    <row r="35" spans="1:6" x14ac:dyDescent="0.25">
      <c r="A35" s="6"/>
      <c r="B35" s="6">
        <f t="shared" ca="1" si="1"/>
        <v>0.30519502124897258</v>
      </c>
      <c r="C35" s="7" t="s">
        <v>13</v>
      </c>
      <c r="D35" s="6">
        <v>1911</v>
      </c>
      <c r="E35" s="7" t="s">
        <v>39</v>
      </c>
      <c r="F35" s="7" t="s">
        <v>40</v>
      </c>
    </row>
    <row r="36" spans="1:6" x14ac:dyDescent="0.25">
      <c r="A36" s="6"/>
      <c r="B36" s="6">
        <f t="shared" ca="1" si="1"/>
        <v>0.29114345390198482</v>
      </c>
      <c r="C36" s="7" t="s">
        <v>6</v>
      </c>
      <c r="D36" s="6">
        <v>1908</v>
      </c>
      <c r="E36" s="7" t="s">
        <v>37</v>
      </c>
      <c r="F36" s="7" t="s">
        <v>38</v>
      </c>
    </row>
    <row r="37" spans="1:6" x14ac:dyDescent="0.25">
      <c r="A37" s="6"/>
      <c r="B37" s="6">
        <f t="shared" ca="1" si="1"/>
        <v>0.44219408190239651</v>
      </c>
      <c r="C37" s="7" t="s">
        <v>4</v>
      </c>
      <c r="D37" s="6">
        <v>1901</v>
      </c>
      <c r="E37" s="7" t="s">
        <v>35</v>
      </c>
      <c r="F37" s="7" t="s">
        <v>36</v>
      </c>
    </row>
    <row r="38" spans="1:6" x14ac:dyDescent="0.25">
      <c r="A38" s="6"/>
      <c r="B38" s="6">
        <f t="shared" ca="1" si="1"/>
        <v>5.6079131365203816E-2</v>
      </c>
      <c r="C38" s="7" t="s">
        <v>6</v>
      </c>
      <c r="D38" s="6">
        <v>1897</v>
      </c>
      <c r="E38" s="7" t="s">
        <v>33</v>
      </c>
      <c r="F38" s="7" t="s">
        <v>34</v>
      </c>
    </row>
    <row r="39" spans="1:6" x14ac:dyDescent="0.25">
      <c r="A39" s="6"/>
      <c r="B39" s="6">
        <f t="shared" ca="1" si="1"/>
        <v>5.6043312311167659E-2</v>
      </c>
      <c r="C39" s="7" t="s">
        <v>13</v>
      </c>
      <c r="D39" s="6">
        <v>1890</v>
      </c>
      <c r="E39" s="7" t="s">
        <v>31</v>
      </c>
      <c r="F39" s="7" t="s">
        <v>32</v>
      </c>
    </row>
    <row r="40" spans="1:6" x14ac:dyDescent="0.25">
      <c r="A40" s="6"/>
      <c r="B40" s="6">
        <f t="shared" ca="1" si="1"/>
        <v>0.58895789079601957</v>
      </c>
      <c r="C40" s="7" t="s">
        <v>6</v>
      </c>
      <c r="D40" s="6">
        <v>1884</v>
      </c>
      <c r="E40" s="7" t="s">
        <v>29</v>
      </c>
      <c r="F40" s="7" t="s">
        <v>30</v>
      </c>
    </row>
    <row r="41" spans="1:6" x14ac:dyDescent="0.25">
      <c r="A41" s="6"/>
      <c r="B41" s="6">
        <f t="shared" ca="1" si="1"/>
        <v>5.9815604442859382E-2</v>
      </c>
      <c r="C41" s="7" t="s">
        <v>3</v>
      </c>
      <c r="D41" s="6">
        <v>1879</v>
      </c>
      <c r="E41" s="7" t="s">
        <v>27</v>
      </c>
      <c r="F41" s="7" t="s">
        <v>28</v>
      </c>
    </row>
    <row r="42" spans="1:6" x14ac:dyDescent="0.25">
      <c r="A42" s="6"/>
      <c r="B42" s="6">
        <f t="shared" ca="1" si="1"/>
        <v>0.78680431831888298</v>
      </c>
      <c r="C42" s="7" t="s">
        <v>4</v>
      </c>
      <c r="D42" s="6">
        <v>1871</v>
      </c>
      <c r="E42" s="7" t="s">
        <v>25</v>
      </c>
      <c r="F42" s="7" t="s">
        <v>26</v>
      </c>
    </row>
    <row r="43" spans="1:6" x14ac:dyDescent="0.25">
      <c r="A43" s="6"/>
      <c r="B43" s="6">
        <f t="shared" ca="1" si="1"/>
        <v>0.48820035583938048</v>
      </c>
      <c r="C43" s="7" t="s">
        <v>6</v>
      </c>
      <c r="D43" s="6">
        <v>1866</v>
      </c>
      <c r="E43" s="7" t="s">
        <v>23</v>
      </c>
      <c r="F43" s="7" t="s">
        <v>24</v>
      </c>
    </row>
    <row r="44" spans="1:6" x14ac:dyDescent="0.25">
      <c r="A44" s="6"/>
      <c r="B44" s="6">
        <f t="shared" ca="1" si="1"/>
        <v>8.0936668386493271E-2</v>
      </c>
      <c r="C44" s="7" t="s">
        <v>13</v>
      </c>
      <c r="D44" s="6">
        <v>1859</v>
      </c>
      <c r="E44" s="7" t="s">
        <v>21</v>
      </c>
      <c r="F44" s="7" t="s">
        <v>22</v>
      </c>
    </row>
    <row r="45" spans="1:6" x14ac:dyDescent="0.25">
      <c r="A45" s="6"/>
      <c r="B45" s="6">
        <f t="shared" ca="1" si="1"/>
        <v>0.63780024962474902</v>
      </c>
      <c r="C45" s="7" t="s">
        <v>6</v>
      </c>
      <c r="D45" s="6">
        <v>1857</v>
      </c>
      <c r="E45" s="7" t="s">
        <v>19</v>
      </c>
      <c r="F45" s="7" t="s">
        <v>20</v>
      </c>
    </row>
    <row r="46" spans="1:6" x14ac:dyDescent="0.25">
      <c r="A46" s="6"/>
      <c r="B46" s="6">
        <f t="shared" ca="1" si="1"/>
        <v>0.15584160239135247</v>
      </c>
      <c r="C46" s="7" t="s">
        <v>4</v>
      </c>
      <c r="D46" s="6">
        <v>1855</v>
      </c>
      <c r="E46" s="7" t="s">
        <v>17</v>
      </c>
      <c r="F46" s="7" t="s">
        <v>18</v>
      </c>
    </row>
    <row r="47" spans="1:6" x14ac:dyDescent="0.25">
      <c r="A47" s="6"/>
      <c r="B47" s="6">
        <f t="shared" ca="1" si="1"/>
        <v>0.73083298174443956</v>
      </c>
      <c r="C47" s="7" t="s">
        <v>6</v>
      </c>
      <c r="D47" s="6">
        <v>1847</v>
      </c>
      <c r="E47" s="7" t="s">
        <v>15</v>
      </c>
      <c r="F47" s="7" t="s">
        <v>16</v>
      </c>
    </row>
    <row r="48" spans="1:6" x14ac:dyDescent="0.25">
      <c r="A48" s="6"/>
      <c r="B48" s="6">
        <f t="shared" ca="1" si="1"/>
        <v>0.64908873635317021</v>
      </c>
      <c r="C48" s="7" t="s">
        <v>13</v>
      </c>
      <c r="D48" s="6">
        <v>1836</v>
      </c>
      <c r="E48" s="7" t="s">
        <v>104</v>
      </c>
      <c r="F48" s="7" t="s">
        <v>14</v>
      </c>
    </row>
    <row r="49" spans="1:6" x14ac:dyDescent="0.25">
      <c r="A49" s="6"/>
      <c r="B49" s="6">
        <f t="shared" ca="1" si="1"/>
        <v>0.97353688203775313</v>
      </c>
      <c r="C49" s="7" t="s">
        <v>3</v>
      </c>
      <c r="D49" s="6">
        <v>1821</v>
      </c>
      <c r="E49" s="7" t="s">
        <v>11</v>
      </c>
      <c r="F49" s="7" t="s">
        <v>12</v>
      </c>
    </row>
    <row r="50" spans="1:6" x14ac:dyDescent="0.25">
      <c r="A50" s="6"/>
      <c r="B50" s="6">
        <f t="shared" ca="1" si="1"/>
        <v>0.44378360177979082</v>
      </c>
      <c r="C50" s="7" t="s">
        <v>4</v>
      </c>
      <c r="D50" s="6">
        <v>1819</v>
      </c>
      <c r="E50" s="7" t="s">
        <v>9</v>
      </c>
      <c r="F50" s="7" t="s">
        <v>10</v>
      </c>
    </row>
    <row r="51" spans="1:6" x14ac:dyDescent="0.25">
      <c r="A51" s="6"/>
      <c r="B51" s="6">
        <f t="shared" ca="1" si="1"/>
        <v>5.2016860483320437E-2</v>
      </c>
      <c r="C51" s="7" t="s">
        <v>6</v>
      </c>
      <c r="D51" s="6">
        <v>1818</v>
      </c>
      <c r="E51" s="7" t="s">
        <v>7</v>
      </c>
      <c r="F51" s="7" t="s">
        <v>8</v>
      </c>
    </row>
  </sheetData>
  <mergeCells count="1">
    <mergeCell ref="K1:P2"/>
  </mergeCells>
  <conditionalFormatting sqref="N5:O24">
    <cfRule type="expression" dxfId="3" priority="1">
      <formula>IF($N5="X",0,1)</formula>
    </cfRule>
    <cfRule type="expression" dxfId="2" priority="2">
      <formula>IF($N5="X",1,0)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Data</vt:lpstr>
      <vt:lpstr>Boolean</vt:lpstr>
      <vt:lpstr>Ranked</vt:lpstr>
      <vt:lpstr>NDocs</vt:lpstr>
      <vt:lpstr>NRelevant</vt:lpstr>
      <vt:lpstr>RelValues</vt:lpstr>
      <vt:lpstr>RNG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2024-09-13T12:56:58Z</dcterms:created>
  <dcterms:modified xsi:type="dcterms:W3CDTF">2024-09-13T14:45:50Z</dcterms:modified>
</cp:coreProperties>
</file>