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29" i="1"/>
  <c r="C29" i="1"/>
  <c r="C28" i="1"/>
  <c r="B29" i="1"/>
  <c r="B28" i="1" l="1"/>
  <c r="B19" i="1"/>
  <c r="B17" i="1"/>
  <c r="C16" i="1" l="1"/>
  <c r="C17" i="1" s="1"/>
  <c r="D16" i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B16" i="1"/>
  <c r="B11" i="1"/>
  <c r="C9" i="1"/>
  <c r="C11" i="1" s="1"/>
  <c r="D9" i="1"/>
  <c r="E9" i="1"/>
  <c r="F9" i="1"/>
  <c r="G9" i="1"/>
  <c r="H9" i="1"/>
  <c r="I9" i="1"/>
  <c r="B9" i="1"/>
  <c r="H28" i="1" l="1"/>
  <c r="G28" i="1"/>
  <c r="E28" i="1"/>
  <c r="E29" i="1" s="1"/>
  <c r="F29" i="1" s="1"/>
  <c r="G29" i="1" s="1"/>
  <c r="H29" i="1" s="1"/>
  <c r="I29" i="1" s="1"/>
  <c r="D28" i="1"/>
  <c r="I28" i="1"/>
  <c r="F28" i="1"/>
  <c r="E11" i="1"/>
  <c r="F11" i="1" s="1"/>
  <c r="G11" i="1" s="1"/>
  <c r="H11" i="1" s="1"/>
  <c r="I11" i="1" s="1"/>
  <c r="C19" i="1"/>
  <c r="D19" i="1" s="1"/>
  <c r="E19" i="1" s="1"/>
  <c r="F19" i="1" l="1"/>
  <c r="G19" i="1" s="1"/>
  <c r="H19" i="1" s="1"/>
  <c r="I19" i="1" s="1"/>
  <c r="J19" i="1"/>
  <c r="J11" i="1"/>
  <c r="J22" i="1" s="1"/>
  <c r="J24" i="1" s="1"/>
  <c r="A32" i="1" l="1"/>
</calcChain>
</file>

<file path=xl/sharedStrings.xml><?xml version="1.0" encoding="utf-8"?>
<sst xmlns="http://schemas.openxmlformats.org/spreadsheetml/2006/main" count="30" uniqueCount="30">
  <si>
    <t>Year of Project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</si>
  <si>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</si>
  <si>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</si>
  <si>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</si>
  <si>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</si>
  <si>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</si>
  <si>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</si>
  <si>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</si>
  <si>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</si>
  <si>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Net economic benefit</t>
  </si>
  <si>
    <t>PV of benefits</t>
  </si>
  <si>
    <t>NPV of all BENEFITS</t>
  </si>
  <si>
    <t>Recurring Costs</t>
  </si>
  <si>
    <t>Discount rate (6%)</t>
  </si>
  <si>
    <t>Discount Rate (6%)</t>
  </si>
  <si>
    <t>PV of Recurruing Costs</t>
  </si>
  <si>
    <t>TOTALS</t>
  </si>
  <si>
    <t>NPV of all COSTS</t>
  </si>
  <si>
    <t>Development COSTS</t>
  </si>
  <si>
    <t>Break Even Analysis</t>
  </si>
  <si>
    <t>Yearly NPV Cash Flow</t>
  </si>
  <si>
    <t>Overall NPV</t>
  </si>
  <si>
    <t>Overall NPV Cash Flow</t>
  </si>
  <si>
    <t>Overall ROI</t>
  </si>
  <si>
    <t>Projected Break Even occurs between years 3 and 4</t>
  </si>
  <si>
    <t>Roger Baumbach</t>
  </si>
  <si>
    <t>Actual Break Even occurs at 3.5 years</t>
  </si>
  <si>
    <t>The Wilk State University</t>
  </si>
  <si>
    <t>Economic Feasibility Analysis</t>
  </si>
  <si>
    <t>New Resident Hall Complaint System for dorm Grievances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</si>
</sst>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2" xfId="0" applyFill="1" applyBorder="1"/>
    <xf numFmtId="6" fontId="1" fillId="0" borderId="0" xfId="0" applyNumberFormat="1" applyFont="1"/>
    <xf numFmtId="6" fontId="0" fillId="0" borderId="1" xfId="0" applyNumberFormat="1" applyBorder="1"/>
    <xf numFmtId="0" fontId="0" fillId="0" borderId="3" xfId="0" applyBorder="1"/>
    <xf numFmtId="2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I21" sqref="I21"/>
    </sheetView>
  </sheetViews>
  <sheetFormatPr defaultRowHeight="15" x14ac:dyDescent="0.25"/>
  <cols>
    <col min="1" max="1" width="30.5703125" customWidth="1"/>
    <col min="2" max="10" width="10" customWidth="1"/>
  </cols>
  <sheetData>
    <row r="1" spans="1:10" ht="15.75" x14ac:dyDescent="0.25">
      <c r="A1" s="13" t="s">
        <v>27</v>
      </c>
      <c r="F1" t="s">
        <v>25</v>
      </c>
    </row>
    <row r="2" spans="1:10" ht="15.75" x14ac:dyDescent="0.25">
      <c r="A2" s="13" t="s">
        <v>28</v>
      </c>
      <c r="F2" s="1">
        <v>41521</v>
      </c>
    </row>
    <row r="3" spans="1:10" ht="15.75" x14ac:dyDescent="0.25">
      <c r="A3" s="13" t="s">
        <v>29</v>
      </c>
    </row>
    <row r="5" spans="1:10" x14ac:dyDescent="0.25">
      <c r="A5" s="12" t="s">
        <v>0</v>
      </c>
      <c r="B5" s="12"/>
      <c r="C5" s="12"/>
      <c r="D5" s="12"/>
      <c r="E5" s="12"/>
      <c r="F5" s="12"/>
      <c r="G5" s="12"/>
      <c r="H5" s="12"/>
      <c r="I5" s="12"/>
    </row>
    <row r="6" spans="1:10" x14ac:dyDescent="0.25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6" t="s">
        <v>16</v>
      </c>
    </row>
    <row r="7" spans="1:10" x14ac:dyDescent="0.25">
      <c r="A7" t="s">
        <v>9</v>
      </c>
      <c r="B7" s="2">
        <v>0</v>
      </c>
      <c r="C7" s="2">
        <v>7000</v>
      </c>
      <c r="D7" s="2">
        <v>8250</v>
      </c>
      <c r="E7" s="2">
        <v>11000</v>
      </c>
      <c r="F7" s="2">
        <v>13500</v>
      </c>
      <c r="G7" s="2">
        <v>14500</v>
      </c>
      <c r="H7" s="2">
        <v>12500</v>
      </c>
      <c r="I7" s="2">
        <v>10500</v>
      </c>
    </row>
    <row r="8" spans="1:10" ht="15.75" thickBot="1" x14ac:dyDescent="0.3">
      <c r="A8" t="s">
        <v>13</v>
      </c>
      <c r="B8" s="3">
        <v>1</v>
      </c>
      <c r="C8" s="4">
        <v>0.93579999999999997</v>
      </c>
      <c r="D8" s="4">
        <v>0.87339999999999995</v>
      </c>
      <c r="E8" s="4">
        <v>0.81630000000000003</v>
      </c>
      <c r="F8" s="4">
        <v>0.76290000000000002</v>
      </c>
      <c r="G8" s="4">
        <v>0.71299999999999997</v>
      </c>
      <c r="H8" s="4">
        <v>0.6663</v>
      </c>
      <c r="I8" s="4">
        <v>0.62270000000000003</v>
      </c>
    </row>
    <row r="9" spans="1:10" x14ac:dyDescent="0.25">
      <c r="A9" t="s">
        <v>10</v>
      </c>
      <c r="B9" s="2">
        <f>B7*B8</f>
        <v>0</v>
      </c>
      <c r="C9" s="2">
        <f t="shared" ref="C9:I9" si="0">C7*C8</f>
        <v>6550.5999999999995</v>
      </c>
      <c r="D9" s="2">
        <f t="shared" si="0"/>
        <v>7205.5499999999993</v>
      </c>
      <c r="E9" s="2">
        <f t="shared" si="0"/>
        <v>8979.3000000000011</v>
      </c>
      <c r="F9" s="2">
        <f t="shared" si="0"/>
        <v>10299.15</v>
      </c>
      <c r="G9" s="2">
        <f t="shared" si="0"/>
        <v>10338.5</v>
      </c>
      <c r="H9" s="2">
        <f t="shared" si="0"/>
        <v>8328.75</v>
      </c>
      <c r="I9" s="2">
        <f t="shared" si="0"/>
        <v>6538.35</v>
      </c>
    </row>
    <row r="11" spans="1:10" x14ac:dyDescent="0.25">
      <c r="A11" t="s">
        <v>11</v>
      </c>
      <c r="B11" s="2">
        <f>B9</f>
        <v>0</v>
      </c>
      <c r="C11" s="2">
        <f>B11+C9</f>
        <v>6550.5999999999995</v>
      </c>
      <c r="D11" s="2">
        <f>C11+D9</f>
        <v>13756.149999999998</v>
      </c>
      <c r="E11" s="2">
        <f t="shared" ref="E11:H11" si="1">D11+E9</f>
        <v>22735.449999999997</v>
      </c>
      <c r="F11" s="2">
        <f t="shared" si="1"/>
        <v>33034.6</v>
      </c>
      <c r="G11" s="2">
        <f t="shared" si="1"/>
        <v>43373.1</v>
      </c>
      <c r="H11" s="2">
        <f t="shared" si="1"/>
        <v>51701.85</v>
      </c>
      <c r="I11" s="2">
        <f>H11+I9</f>
        <v>58240.2</v>
      </c>
      <c r="J11" s="7">
        <f>SUM(B11:I11)</f>
        <v>229391.95</v>
      </c>
    </row>
    <row r="13" spans="1:10" x14ac:dyDescent="0.25">
      <c r="A13" t="s">
        <v>18</v>
      </c>
      <c r="B13" s="2">
        <v>-22500</v>
      </c>
    </row>
    <row r="15" spans="1:10" x14ac:dyDescent="0.25">
      <c r="A15" t="s">
        <v>12</v>
      </c>
      <c r="B15" s="2">
        <v>0</v>
      </c>
      <c r="C15" s="2">
        <v>-1950</v>
      </c>
      <c r="D15" s="2">
        <v>-1700</v>
      </c>
      <c r="E15" s="2">
        <v>-1550</v>
      </c>
      <c r="F15" s="2">
        <v>-1950</v>
      </c>
      <c r="G15" s="2">
        <v>-2300</v>
      </c>
      <c r="H15" s="2">
        <v>-2900</v>
      </c>
      <c r="I15" s="2">
        <v>-5250</v>
      </c>
    </row>
    <row r="16" spans="1:10" ht="15.75" thickBot="1" x14ac:dyDescent="0.3">
      <c r="A16" t="s">
        <v>14</v>
      </c>
      <c r="B16" s="3">
        <f>B8</f>
        <v>1</v>
      </c>
      <c r="C16" s="3">
        <f t="shared" ref="C16:I16" si="2">C8</f>
        <v>0.93579999999999997</v>
      </c>
      <c r="D16" s="3">
        <f t="shared" si="2"/>
        <v>0.87339999999999995</v>
      </c>
      <c r="E16" s="3">
        <f t="shared" si="2"/>
        <v>0.81630000000000003</v>
      </c>
      <c r="F16" s="3">
        <f t="shared" si="2"/>
        <v>0.76290000000000002</v>
      </c>
      <c r="G16" s="3">
        <f t="shared" si="2"/>
        <v>0.71299999999999997</v>
      </c>
      <c r="H16" s="3">
        <f t="shared" si="2"/>
        <v>0.6663</v>
      </c>
      <c r="I16" s="3">
        <f t="shared" si="2"/>
        <v>0.62270000000000003</v>
      </c>
    </row>
    <row r="17" spans="1:10" x14ac:dyDescent="0.25">
      <c r="A17" t="s">
        <v>15</v>
      </c>
      <c r="B17" s="2">
        <f>B15*B16</f>
        <v>0</v>
      </c>
      <c r="C17" s="2">
        <f t="shared" ref="C17:I17" si="3">C15*C16</f>
        <v>-1824.81</v>
      </c>
      <c r="D17" s="2">
        <f t="shared" si="3"/>
        <v>-1484.78</v>
      </c>
      <c r="E17" s="2">
        <f t="shared" si="3"/>
        <v>-1265.2650000000001</v>
      </c>
      <c r="F17" s="2">
        <f t="shared" si="3"/>
        <v>-1487.655</v>
      </c>
      <c r="G17" s="2">
        <f t="shared" si="3"/>
        <v>-1639.8999999999999</v>
      </c>
      <c r="H17" s="2">
        <f t="shared" si="3"/>
        <v>-1932.27</v>
      </c>
      <c r="I17" s="2">
        <f t="shared" si="3"/>
        <v>-3269.1750000000002</v>
      </c>
    </row>
    <row r="19" spans="1:10" x14ac:dyDescent="0.25">
      <c r="A19" t="s">
        <v>17</v>
      </c>
      <c r="B19" s="2">
        <f>B17</f>
        <v>0</v>
      </c>
      <c r="C19" s="2">
        <f>B19+C17</f>
        <v>-1824.81</v>
      </c>
      <c r="D19" s="2">
        <f t="shared" ref="D19:I19" si="4">C19+D17</f>
        <v>-3309.59</v>
      </c>
      <c r="E19" s="2">
        <f t="shared" si="4"/>
        <v>-4574.8550000000005</v>
      </c>
      <c r="F19" s="2">
        <f t="shared" si="4"/>
        <v>-6062.51</v>
      </c>
      <c r="G19" s="2">
        <f t="shared" si="4"/>
        <v>-7702.41</v>
      </c>
      <c r="H19" s="2">
        <f t="shared" si="4"/>
        <v>-9634.68</v>
      </c>
      <c r="I19" s="2">
        <f t="shared" si="4"/>
        <v>-12903.855</v>
      </c>
      <c r="J19" s="2">
        <f>SUM(B19:I19,B13)</f>
        <v>-68512.710000000006</v>
      </c>
    </row>
    <row r="22" spans="1:10" ht="15.75" thickBot="1" x14ac:dyDescent="0.3">
      <c r="A22" t="s">
        <v>21</v>
      </c>
      <c r="J22" s="8">
        <f>J11+J19</f>
        <v>160879.24</v>
      </c>
    </row>
    <row r="24" spans="1:10" x14ac:dyDescent="0.25">
      <c r="A24" t="s">
        <v>23</v>
      </c>
      <c r="J24" s="10">
        <f>-(J22/J19)</f>
        <v>2.3481663475288013</v>
      </c>
    </row>
    <row r="27" spans="1:10" x14ac:dyDescent="0.25">
      <c r="A27" s="9" t="s">
        <v>19</v>
      </c>
    </row>
    <row r="28" spans="1:10" x14ac:dyDescent="0.25">
      <c r="A28" t="s">
        <v>20</v>
      </c>
      <c r="B28" s="2">
        <f>B13</f>
        <v>-22500</v>
      </c>
      <c r="C28" s="2">
        <f>C9+C17</f>
        <v>4725.7899999999991</v>
      </c>
      <c r="D28" s="2">
        <f t="shared" ref="D28:I28" si="5">D9+D17</f>
        <v>5720.7699999999995</v>
      </c>
      <c r="E28" s="2">
        <f t="shared" si="5"/>
        <v>7714.0350000000008</v>
      </c>
      <c r="F28" s="2">
        <f t="shared" si="5"/>
        <v>8811.494999999999</v>
      </c>
      <c r="G28" s="2">
        <f t="shared" si="5"/>
        <v>8698.6</v>
      </c>
      <c r="H28" s="2">
        <f t="shared" si="5"/>
        <v>6396.48</v>
      </c>
      <c r="I28" s="2">
        <f t="shared" si="5"/>
        <v>3269.1750000000002</v>
      </c>
    </row>
    <row r="29" spans="1:10" x14ac:dyDescent="0.25">
      <c r="A29" t="s">
        <v>22</v>
      </c>
      <c r="B29" s="2">
        <f>B13</f>
        <v>-22500</v>
      </c>
      <c r="C29" s="2">
        <f>C28+B29</f>
        <v>-17774.21</v>
      </c>
      <c r="D29" s="2">
        <f t="shared" ref="D29:I29" si="6">D28+C29</f>
        <v>-12053.439999999999</v>
      </c>
      <c r="E29" s="2">
        <f t="shared" si="6"/>
        <v>-4339.4049999999979</v>
      </c>
      <c r="F29" s="2">
        <f t="shared" si="6"/>
        <v>4472.0900000000011</v>
      </c>
      <c r="G29" s="2">
        <f t="shared" si="6"/>
        <v>13170.690000000002</v>
      </c>
      <c r="H29" s="2">
        <f t="shared" si="6"/>
        <v>19567.170000000002</v>
      </c>
      <c r="I29" s="2">
        <f t="shared" si="6"/>
        <v>22836.345000000001</v>
      </c>
    </row>
    <row r="31" spans="1:10" x14ac:dyDescent="0.25">
      <c r="A31" t="s">
        <v>24</v>
      </c>
    </row>
    <row r="32" spans="1:10" x14ac:dyDescent="0.25">
      <c r="A32" s="11">
        <f>(F28-F29)/F28</f>
        <v>0.49247091441350171</v>
      </c>
    </row>
    <row r="33" spans="1:1" x14ac:dyDescent="0.25">
      <c r="A33" t="s">
        <v>26</v>
      </c>
    </row>
  </sheetData>
  <mergeCells count="1">
    <mergeCell ref="A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Roger Baumbach II</cp:lastModifiedBy>
  <dcterms:created xsi:type="dcterms:W3CDTF">2013-09-04T13:30:37Z</dcterms:created>
  <dcterms:modified xsi:type="dcterms:W3CDTF">2013-09-11T01:57:28Z</dcterms:modified>
</cp:coreProperties>
</file>