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erio.rodrigues\Documents\workspace_python\rag_python\files\outros\"/>
    </mc:Choice>
  </mc:AlternateContent>
  <xr:revisionPtr revIDLastSave="0" documentId="13_ncr:1_{69A0ACBB-C4CE-4383-B40C-C68B2B77EDC8}" xr6:coauthVersionLast="47" xr6:coauthVersionMax="47" xr10:uidLastSave="{00000000-0000-0000-0000-000000000000}"/>
  <bookViews>
    <workbookView xWindow="1950" yWindow="1950" windowWidth="15375" windowHeight="7875" activeTab="1" xr2:uid="{A1BD4D2C-EFAC-4373-83B2-8D3CF968CDFB}"/>
  </bookViews>
  <sheets>
    <sheet name="Relatório Contábil" sheetId="1" r:id="rId1"/>
    <sheet name="Relatório Controladoria" sheetId="2" r:id="rId2"/>
    <sheet name="Tabela CR1" sheetId="3" r:id="rId3"/>
    <sheet name="Tabela KM1" sheetId="4" r:id="rId4"/>
    <sheet name="Mecanismo Contábil" sheetId="5" r:id="rId5"/>
    <sheet name="Chamados" sheetId="6" r:id="rId6"/>
    <sheet name="CCF" sheetId="7" r:id="rId7"/>
    <sheet name="Tratament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8" l="1"/>
  <c r="C56" i="8" s="1"/>
  <c r="B53" i="8"/>
  <c r="C53" i="8" s="1"/>
  <c r="B37" i="8"/>
  <c r="C37" i="8" s="1"/>
  <c r="B20" i="8"/>
  <c r="C16" i="8" s="1"/>
  <c r="Q14" i="7"/>
  <c r="Q13" i="7"/>
  <c r="P13" i="7"/>
  <c r="O13" i="7"/>
  <c r="Q12" i="7"/>
  <c r="P12" i="7"/>
  <c r="O12" i="7"/>
  <c r="Q11" i="7"/>
  <c r="P11" i="7"/>
  <c r="O11" i="7"/>
  <c r="Q10" i="7"/>
  <c r="P10" i="7"/>
  <c r="O10" i="7"/>
  <c r="Q9" i="7"/>
  <c r="P9" i="7"/>
  <c r="O9" i="7"/>
  <c r="Q8" i="7"/>
  <c r="P8" i="7"/>
  <c r="O8" i="7"/>
  <c r="Q7" i="7"/>
  <c r="P7" i="7"/>
  <c r="O7" i="7"/>
  <c r="Q6" i="7"/>
  <c r="P6" i="7"/>
  <c r="O6" i="7"/>
  <c r="Q5" i="7"/>
  <c r="P5" i="7"/>
  <c r="O5" i="7"/>
  <c r="Q4" i="7"/>
  <c r="P4" i="7"/>
  <c r="O4" i="7"/>
  <c r="Q3" i="7"/>
  <c r="P3" i="7"/>
  <c r="O3" i="7"/>
  <c r="P2" i="7"/>
  <c r="O2" i="7"/>
  <c r="C42" i="8" l="1"/>
  <c r="C45" i="8"/>
  <c r="C47" i="8"/>
  <c r="C48" i="8"/>
  <c r="C50" i="8"/>
  <c r="C63" i="8"/>
  <c r="C62" i="8"/>
  <c r="C68" i="8"/>
  <c r="C61" i="8"/>
  <c r="C60" i="8"/>
  <c r="C67" i="8"/>
  <c r="C59" i="8"/>
  <c r="C66" i="8"/>
  <c r="C58" i="8"/>
  <c r="C65" i="8"/>
  <c r="C57" i="8"/>
  <c r="C64" i="8"/>
  <c r="C41" i="8"/>
  <c r="C49" i="8"/>
  <c r="C43" i="8"/>
  <c r="C51" i="8"/>
  <c r="C44" i="8"/>
  <c r="C52" i="8"/>
  <c r="C46" i="8"/>
  <c r="C32" i="8"/>
  <c r="C15" i="8"/>
  <c r="C34" i="8"/>
  <c r="C14" i="8"/>
  <c r="C13" i="8"/>
  <c r="C11" i="8"/>
  <c r="C12" i="8"/>
  <c r="C31" i="8"/>
  <c r="C19" i="8"/>
  <c r="C20" i="8"/>
  <c r="C30" i="8"/>
  <c r="C18" i="8"/>
  <c r="C25" i="8"/>
  <c r="C29" i="8"/>
  <c r="C17" i="8"/>
  <c r="C36" i="8"/>
  <c r="C28" i="8"/>
  <c r="C35" i="8"/>
  <c r="C27" i="8"/>
  <c r="C26" i="8"/>
  <c r="C33" i="8"/>
  <c r="G19" i="2"/>
  <c r="F19" i="2"/>
  <c r="L18" i="2"/>
  <c r="H18" i="2"/>
  <c r="I18" i="2" s="1"/>
  <c r="L17" i="2"/>
  <c r="H17" i="2"/>
  <c r="I17" i="2" s="1"/>
  <c r="L16" i="2"/>
  <c r="H16" i="2"/>
  <c r="I16" i="2" s="1"/>
  <c r="L15" i="2"/>
  <c r="H15" i="2"/>
  <c r="I15" i="2" s="1"/>
  <c r="L14" i="2"/>
  <c r="H14" i="2"/>
  <c r="I14" i="2" s="1"/>
  <c r="L13" i="2"/>
  <c r="H13" i="2"/>
  <c r="I13" i="2" s="1"/>
  <c r="L12" i="2"/>
  <c r="H12" i="2"/>
  <c r="I12" i="2" s="1"/>
  <c r="L11" i="2"/>
  <c r="H11" i="2"/>
  <c r="I11" i="2" s="1"/>
  <c r="L10" i="2"/>
  <c r="H10" i="2"/>
  <c r="I10" i="2" s="1"/>
  <c r="L9" i="2"/>
  <c r="H9" i="2"/>
  <c r="I9" i="2" s="1"/>
  <c r="L8" i="2"/>
  <c r="H8" i="2"/>
  <c r="I8" i="2" s="1"/>
  <c r="L7" i="2"/>
  <c r="H7" i="2"/>
  <c r="I7" i="2" s="1"/>
  <c r="L6" i="2"/>
  <c r="H6" i="2"/>
  <c r="I6" i="2" s="1"/>
  <c r="L5" i="2"/>
  <c r="H5" i="2"/>
  <c r="I5" i="2" s="1"/>
  <c r="L4" i="2"/>
  <c r="H4" i="2"/>
  <c r="I4" i="2" s="1"/>
  <c r="L3" i="2"/>
  <c r="H3" i="2"/>
  <c r="I3" i="2" s="1"/>
  <c r="E11" i="1"/>
  <c r="H19" i="2" l="1"/>
  <c r="I19" i="2"/>
</calcChain>
</file>

<file path=xl/sharedStrings.xml><?xml version="1.0" encoding="utf-8"?>
<sst xmlns="http://schemas.openxmlformats.org/spreadsheetml/2006/main" count="521" uniqueCount="267">
  <si>
    <t>RELATÓRIO CONTÁBIL - TRANSITÓRIA INTERCREDIS REMESSA EXPRESSA</t>
  </si>
  <si>
    <t>Data de execução</t>
  </si>
  <si>
    <t>Usuário</t>
  </si>
  <si>
    <t>thaisx0001_00</t>
  </si>
  <si>
    <t>Número cooperativa</t>
  </si>
  <si>
    <t>Cliente</t>
  </si>
  <si>
    <t>Código MTCN</t>
  </si>
  <si>
    <t>Valor</t>
  </si>
  <si>
    <t>Conta</t>
  </si>
  <si>
    <t>Data Reconhecimento</t>
  </si>
  <si>
    <t>Data Processamento</t>
  </si>
  <si>
    <t>José da Silva</t>
  </si>
  <si>
    <t>Gabriel Morais</t>
  </si>
  <si>
    <t>Felipe Viana Santana</t>
  </si>
  <si>
    <t>Valor da Transação</t>
  </si>
  <si>
    <t>Sigla Cooperativa</t>
  </si>
  <si>
    <t>Produto</t>
  </si>
  <si>
    <t>Valor Operação</t>
  </si>
  <si>
    <t>Valor tarifa</t>
  </si>
  <si>
    <t>Receita Bancoob</t>
  </si>
  <si>
    <t>Comissionamento</t>
  </si>
  <si>
    <t>Data Operação</t>
  </si>
  <si>
    <t>Data base</t>
  </si>
  <si>
    <t>SICOOB SÃO MIGUEL SC</t>
  </si>
  <si>
    <t>Remessa Expressa de Recursos</t>
  </si>
  <si>
    <t>Envio</t>
  </si>
  <si>
    <t>Receita 7.1.7</t>
  </si>
  <si>
    <t>SICOOB COOESA</t>
  </si>
  <si>
    <t xml:space="preserve">SICOOB UNIDAS </t>
  </si>
  <si>
    <t>Recebimento</t>
  </si>
  <si>
    <t>RELATÓRIO DE CONTROLADORIA - RECEITAS</t>
  </si>
  <si>
    <t>000-000-0000</t>
  </si>
  <si>
    <t>000-000-0001</t>
  </si>
  <si>
    <t>000-000-0002</t>
  </si>
  <si>
    <t>000-000-0003</t>
  </si>
  <si>
    <t>000-000-0004</t>
  </si>
  <si>
    <t>000-000-0005</t>
  </si>
  <si>
    <t>000-000-0006</t>
  </si>
  <si>
    <t>000-000-0007</t>
  </si>
  <si>
    <t>000-000-0008</t>
  </si>
  <si>
    <t>000-000-0009</t>
  </si>
  <si>
    <t>000-000-0010</t>
  </si>
  <si>
    <t>000-000-0011</t>
  </si>
  <si>
    <t>000-000-0012</t>
  </si>
  <si>
    <t>000-000-0013</t>
  </si>
  <si>
    <t>000-000-0014</t>
  </si>
  <si>
    <t>000-000-0015</t>
  </si>
  <si>
    <t>Tipo da Transação</t>
  </si>
  <si>
    <t>Tabela CR1: Qualidade creditícia das exposições</t>
  </si>
  <si>
    <r>
      <t xml:space="preserve">Frequência: </t>
    </r>
    <r>
      <rPr>
        <b/>
        <sz val="10"/>
        <color indexed="8"/>
        <rFont val="Segoe UI"/>
        <family val="2"/>
      </rPr>
      <t>Semestral</t>
    </r>
  </si>
  <si>
    <t>Data de Atualização: 31/12/2021</t>
  </si>
  <si>
    <t>R$ mil</t>
  </si>
  <si>
    <t>a</t>
  </si>
  <si>
    <t>b</t>
  </si>
  <si>
    <t>c</t>
  </si>
  <si>
    <t>g</t>
  </si>
  <si>
    <t>Valor Bruto</t>
  </si>
  <si>
    <t>Provisões, Adiantamentos e rendas a apropriar</t>
  </si>
  <si>
    <t>Valor Líquido</t>
  </si>
  <si>
    <t>Exposições caracterizadas como operações em curso anormal</t>
  </si>
  <si>
    <t>Em curso normal</t>
  </si>
  <si>
    <t>Concessão de crédito</t>
  </si>
  <si>
    <t>Títulos de dívida</t>
  </si>
  <si>
    <t>2a</t>
  </si>
  <si>
    <t>2b</t>
  </si>
  <si>
    <t>Operações não contabilizadas no balanço patrimonial</t>
  </si>
  <si>
    <t>Total</t>
  </si>
  <si>
    <t>dos quais: títulos soberanos nacionais</t>
  </si>
  <si>
    <t>dos quais: outros títulos</t>
  </si>
  <si>
    <t>Tabela KM1: Informações quantitativas sobre os requerimentos prudenciais</t>
  </si>
  <si>
    <r>
      <t xml:space="preserve">Frequência: </t>
    </r>
    <r>
      <rPr>
        <b/>
        <sz val="10"/>
        <color indexed="8"/>
        <rFont val="Segoe UI"/>
        <family val="2"/>
      </rPr>
      <t>Trimestral</t>
    </r>
  </si>
  <si>
    <t>d</t>
  </si>
  <si>
    <t>e</t>
  </si>
  <si>
    <t>Capital regulamentar</t>
  </si>
  <si>
    <t xml:space="preserve">      Capital Principal</t>
  </si>
  <si>
    <t xml:space="preserve">      Nível I</t>
  </si>
  <si>
    <t xml:space="preserve">      Patrimônio de Referência (PR)</t>
  </si>
  <si>
    <t>3b</t>
  </si>
  <si>
    <t xml:space="preserve">      Excesso dos recursos aplicados no ativo permanente</t>
  </si>
  <si>
    <t>3c</t>
  </si>
  <si>
    <t xml:space="preserve">      Destaque do PR</t>
  </si>
  <si>
    <t>Ativos ponderados pelo risco (RWA)</t>
  </si>
  <si>
    <t xml:space="preserve">      RWA total </t>
  </si>
  <si>
    <t>Capital regulamentar como proporção do RWA</t>
  </si>
  <si>
    <t xml:space="preserve">      Índice de Capital Principal (ICP)</t>
  </si>
  <si>
    <t xml:space="preserve">      Índice de Nível 1 (%)</t>
  </si>
  <si>
    <t xml:space="preserve">      Índice de Basileia</t>
  </si>
  <si>
    <t>Adicional de Capital Principal (ACP) como proporção do RWA</t>
  </si>
  <si>
    <t xml:space="preserve">      Adicional de Conservação de Capital Principal - ACPConservação (%)</t>
  </si>
  <si>
    <t xml:space="preserve">      Adicional Contracíclico de Capital Principal - ACPContracíclico (%)</t>
  </si>
  <si>
    <t xml:space="preserve">      Adicional de Importância Sistêmica de Capital Principal - ACPSistêmico (%)</t>
  </si>
  <si>
    <t xml:space="preserve">      ACP total (%)</t>
  </si>
  <si>
    <t xml:space="preserve">      Margem excedente de Capital Principal (%)</t>
  </si>
  <si>
    <t>Razão de Alavancagem (RA)</t>
  </si>
  <si>
    <t xml:space="preserve">      Exposição total</t>
  </si>
  <si>
    <t>NA</t>
  </si>
  <si>
    <t xml:space="preserve">      RA (%)</t>
  </si>
  <si>
    <t>Indicador de Liquidez de Curto Prazo (LCR)</t>
  </si>
  <si>
    <t xml:space="preserve">      Total de Ativos de Alta Liquidez (HQLA)</t>
  </si>
  <si>
    <t xml:space="preserve">      Total de saídas líquidas de caixa</t>
  </si>
  <si>
    <t xml:space="preserve">      LCR (%)</t>
  </si>
  <si>
    <t>Indicador de Liquidez de Longo Prazo (NSFR)</t>
  </si>
  <si>
    <t xml:space="preserve">      Recursos estáveis disponíveis (ASF)</t>
  </si>
  <si>
    <t xml:space="preserve">      Recursos estáveis requeridos (RSF)</t>
  </si>
  <si>
    <t xml:space="preserve">      NSFR (%)</t>
  </si>
  <si>
    <t>Plataforma de Serviços Financeiros do Sicoob - Sisbr - Plataforma Contábil</t>
  </si>
  <si>
    <t>Data de Emissão:</t>
  </si>
  <si>
    <t>0300 - SICOOB CONFEDERAÇÃO</t>
  </si>
  <si>
    <t>Relatório Mecanismo Contábil</t>
  </si>
  <si>
    <t>Hora de Emissão:</t>
  </si>
  <si>
    <t>Filtros:</t>
  </si>
  <si>
    <t>Plano Contábil:</t>
  </si>
  <si>
    <t>COOPERATIVAS SINGULARES</t>
  </si>
  <si>
    <t>Cooperativa:</t>
  </si>
  <si>
    <t>Não informada</t>
  </si>
  <si>
    <t>Pesquisar Por:</t>
  </si>
  <si>
    <t>Produto:</t>
  </si>
  <si>
    <t>Desc. Produto</t>
  </si>
  <si>
    <t>Op. Fin.</t>
  </si>
  <si>
    <t>Desc. Operação Financeira</t>
  </si>
  <si>
    <t>Perfil</t>
  </si>
  <si>
    <t>Desc. Perfil</t>
  </si>
  <si>
    <t>Lanc. Contábil</t>
  </si>
  <si>
    <t>Desc. Lançamento Contábil</t>
  </si>
  <si>
    <t>Desc. Valor</t>
  </si>
  <si>
    <t>Sinal</t>
  </si>
  <si>
    <t>Conta Contábil Valor</t>
  </si>
  <si>
    <t>Desc. Conta Contábil Valor</t>
  </si>
  <si>
    <t>Prim. Arg.</t>
  </si>
  <si>
    <t>Desc. Primeiro Argumento</t>
  </si>
  <si>
    <t>Valor Prim. Arg.</t>
  </si>
  <si>
    <t>Desc. Valor Primeiro Argumento</t>
  </si>
  <si>
    <t>Seg. Arg.</t>
  </si>
  <si>
    <t>Desc. Segundo Argumento</t>
  </si>
  <si>
    <t>Valor Seg. Arg.</t>
  </si>
  <si>
    <t>Desc. Valor Segundo Argumento</t>
  </si>
  <si>
    <t>Conta Contábil Referência</t>
  </si>
  <si>
    <t>Desc. Conta Contábil Referência</t>
  </si>
  <si>
    <t>Hist. Contábil</t>
  </si>
  <si>
    <t>Desc. Histórico Contábil</t>
  </si>
  <si>
    <t>INTERCREDIS</t>
  </si>
  <si>
    <t>DÉBITO INTERCREDIS</t>
  </si>
  <si>
    <t>PERFIL INTERCREDIS</t>
  </si>
  <si>
    <t>VALOR DA OPERAÇÃO APURADA EM CONTA CORRENTE</t>
  </si>
  <si>
    <t>D</t>
  </si>
  <si>
    <t>353</t>
  </si>
  <si>
    <t>TRANSITÓRIA INTERCREDIS</t>
  </si>
  <si>
    <t/>
  </si>
  <si>
    <t>1.8.8.92.20.045-7</t>
  </si>
  <si>
    <t>VALOR REF. DÉBITO INTERCREDIS</t>
  </si>
  <si>
    <t>C</t>
  </si>
  <si>
    <t>2446</t>
  </si>
  <si>
    <t>TRANSITÓRIA CONTA CONVÊNIO - INTERCREDIS</t>
  </si>
  <si>
    <t>1.8.8.92.00.181-4</t>
  </si>
  <si>
    <t>CRÉDITO INTERCREDIS</t>
  </si>
  <si>
    <t>VALOR REF. CRÉDITO INTERCREDIS</t>
  </si>
  <si>
    <t>Caso</t>
  </si>
  <si>
    <t>Categoria</t>
  </si>
  <si>
    <t>Subcategoria</t>
  </si>
  <si>
    <t>Serviço</t>
  </si>
  <si>
    <t>Chamado Tipo Registro</t>
  </si>
  <si>
    <t>Canal</t>
  </si>
  <si>
    <t>Chamado Data Criação</t>
  </si>
  <si>
    <t>Tipo Chamado</t>
  </si>
  <si>
    <t>Descrição Pedido Chamado</t>
  </si>
  <si>
    <t>I2401-000127</t>
  </si>
  <si>
    <t>ASSOCIAÇÃO DIGITAL DO SICOOB</t>
  </si>
  <si>
    <t>CADASTRO</t>
  </si>
  <si>
    <t>CADASTRO DE PROPOSTA - ASSOCIAÇÃO DIGITAL</t>
  </si>
  <si>
    <t>Ligacao Receptiva</t>
  </si>
  <si>
    <t>TELEFONE</t>
  </si>
  <si>
    <t>DÚVIDA</t>
  </si>
  <si>
    <t>01/01/2024 12:30 Auda Fernanda Carvalho Silva: 
Quem? A Sr. Suellen Cristina de Azevedo 
Por que? Cliente entrou em contato para obter acesso ao App Sicoob. </t>
  </si>
  <si>
    <t>I2401-000166</t>
  </si>
  <si>
    <t>I2401-000138</t>
  </si>
  <si>
    <t>01/01/2024 12:33 Auda Fernanda Carvalho Silva: 
Quem? O Sr. Cauã Sousa Dos Santos
Por que? Cliente entrou em contato para verificar dados da Coop. e Conta. </t>
  </si>
  <si>
    <t>I2401-000129</t>
  </si>
  <si>
    <t>I2401-000132</t>
  </si>
  <si>
    <t>01/01/2024 11:39 Yasmin Lopes Rodrigues: 
Quem? 
O Sr. Rafael da Cunha Aguiar  entrou em contato
Por que? 
Solicitou a abertura da conta pelo aplicativo e deseja saber se deu certo. </t>
  </si>
  <si>
    <t>I2401-006400</t>
  </si>
  <si>
    <t>SIPAG 2.0-FINANCEIRO</t>
  </si>
  <si>
    <t>VENDAS - RELATÓRIOS/EXTRATO</t>
  </si>
  <si>
    <t>VENDAS - RELATÓRIOS, EXTRATO DE VENDAS</t>
  </si>
  <si>
    <t>02/01/2024 11:15 Operador para Sequencia de Ações Automático: 
Cooperativa: 4474 - PAC: 00 - COOPERSERV Telefone: 14 32692800
02/01/2024 11:15 Maria Salomé de Sousa Neta: 
Cooperativa informa que cooperado realizou consulta no portal e aparece valor vendido e valor recebido. Após fazer comparativo com o sippe houve divergência no valor. Deseja saber o motivo.</t>
  </si>
  <si>
    <t>I2401-008757</t>
  </si>
  <si>
    <t>CARTÕES-CONTESTAÇÃO</t>
  </si>
  <si>
    <t>FRAUDE-DEF./INDEFERIDO</t>
  </si>
  <si>
    <t>DEFERIMENTO/INDEFERIMENTO - FRAUDE</t>
  </si>
  <si>
    <t>Portal</t>
  </si>
  <si>
    <t>PORTAL</t>
  </si>
  <si>
    <t>02/01/2024 12:38 Operador para Sequencia de Ações Automático: 
Cooperativa: 2011 - PAC: 00 - AILOS Telefone: 4733818787
02/01/2024 12:38 Joice Schnaider Ribeiro: 
Conta cartão:
- 7563239997243
Nº do chamado aberto na conta cartão:
- 2311013611
Descrição:
- Olá,
Venho por meio deste solicitar a reabertura do chamado nº 2311013611, pois menciona que houve CBK da transação no valor de R$ 381,70, porém não consta lançada nas faturas geradas e nem nos movimentos não faturados, consta apenas o estorno dos encargos gerados.
Gentileza verificar o ocorrido.
Desde já agradeço.
Atenciosamente,
Joice S. Ribeiro
CSC1727362</t>
  </si>
  <si>
    <t>I2401-015957</t>
  </si>
  <si>
    <t>CONTA CORRENTE</t>
  </si>
  <si>
    <t>ENCERRAMENTO DE CONTA</t>
  </si>
  <si>
    <t>ENCERRAMENTO DE CONTA - CONTA CORRENTE</t>
  </si>
  <si>
    <t>02/01/2024 17:04 Operador para Sequencia de Ações Automático: 
Cooperativa: 4329 - PAC: 00 - SICOOB SUDESTE MAIS Telefone: (35) 40204329
02/01/2024 17:04 Karem Kacielly Muniz: 
Tipo de Dúvida: 
- Geral sobre encerramento de conta
Descrição: 
- Boa tarde,
Um cooperado solicitou encerramento da conta pelo APP, porém o mesmo tinha pendencias e não foram regularizadas.
No caso de encerramento via app, a cooperativa precisa intervir na regularização dessas pendências, como por exemplo, cancelar o cartão na sipag, inutilizar folhas de cheques...
Cooperado esta insatisfeito alegando que nao tinha conhecimento dessas pendências e que nao foi notificado por email.
Segue relatório de impedimentos.</t>
  </si>
  <si>
    <t>I2401-016037</t>
  </si>
  <si>
    <t>SIPAG 1.0-FINANCEIRO</t>
  </si>
  <si>
    <t>VENDAS-DIVERSOS</t>
  </si>
  <si>
    <t>VENDAS - SIPAG 1.0</t>
  </si>
  <si>
    <t>02/01/2024 17:23 Operador para Sequencia de Ações Automático: 
Cooperativa: 4598 - PAC: 03 - SICOOB NORTE MT Telefone: (66)99245-4379
02/01/2024 17:23 Ana Carla Souza: 
Razão Social :EQUILIBRIO
CNPJ/CPF:18158793000137
EC:46861803
Registro de ligação- Cooperativa solicita verificar sobre a suspensão do cadastro, cooperada têm parcelamento futuros e deseja verificar se após a suspensão do cadastro as parcelas irão cair normalmente.</t>
  </si>
  <si>
    <t>I2401-007340</t>
  </si>
  <si>
    <t>RELATÓRIOS/CONSULTAS</t>
  </si>
  <si>
    <t>RELATÓRIOS/CONSULTAS - CONTA CORRENTE</t>
  </si>
  <si>
    <t>02/01/2024 11:45 Operador para Sequencia de Ações Automático: 
Cooperativa: 3169 - PAC: 00 - SICOOB CREDIVASS Telefone: (35)3241-9300
02/01/2024 11:45 Diego De Carvalho da Costa: 
Registro de ligação:
Cooperativa entrou em contato solicitando informações sobre compensação.</t>
  </si>
  <si>
    <t>I2401-012799</t>
  </si>
  <si>
    <t>CARTÕES-CONTA</t>
  </si>
  <si>
    <t>REPOSIÇÃO DE CARTÃO</t>
  </si>
  <si>
    <t>REPOSIÇÃO DE CARTÃO - CARTÕES</t>
  </si>
  <si>
    <t>02/01/2024 15:39 Operador para Sequencia de Ações Automático: 
Cooperativa: 3137 - PAC: 00 - SICOOB CREDICAF Telefone: 3333442012
02/01/2024 15:39 Erica Stephanie de Sousa Carvalho: 
Josue queria saber o valor da reposição de cartão salário mais 
09325914778</t>
  </si>
  <si>
    <t>I2401-010502</t>
  </si>
  <si>
    <t>CONTA SALÁRIO</t>
  </si>
  <si>
    <t>PORTAB.SAL.CADASTRAR/SOLICIT.</t>
  </si>
  <si>
    <t>PORTABILIDADE DE SALÁRIO -  CADASTRAR/ SOLICITAR</t>
  </si>
  <si>
    <t>02/01/2024 16:12 Operador para Sequencia de Ações Automático: 
Cooperativa: 3233 - PAC: 97 - SICOOB CREDIJUR Telefone: 6232160102
02/01/2024 16:12 Priscila Santos de Oliveira: 
Cooperativa entrou em contato sobre </t>
  </si>
  <si>
    <t>I2401-011846</t>
  </si>
  <si>
    <t>ALUGUEL-CONSULTA</t>
  </si>
  <si>
    <t>ALUGUEL - CONSULTA</t>
  </si>
  <si>
    <t>02/01/2024 14:53 Operador para Sequencia de Ações Automático: 
Cooperativa: 4030 - PAC: 13 - SICOOB DIVICRED Telefone: (31) 99156-5922
02/01/2024 14:53 Alisson Lima Silva: 
A cooperativa deseja continuar com o atendimento, ciente que por esse canal não será possível realizar nenhuma negociação?
- Sim
CNPJ:
- 40602795000122
EC que deseja reativar (Pode ser verificado no Sippe):
- 107323290001
Informe a demanda:
- Outros
Descrição
- Boa tarde!
Cooperado recebeu cobrança de aluguel referente a 3 meses da utilização da máquina, mas a máquina já havia sido devolvida. Só queremos confirmar se o valor é devido e quando foi feito o cancelamento da 1.0</t>
  </si>
  <si>
    <t>dt_mvm_dwm</t>
  </si>
  <si>
    <t>nr_cpr</t>
  </si>
  <si>
    <t>cd_cli</t>
  </si>
  <si>
    <t>cd_con2</t>
  </si>
  <si>
    <t>produto</t>
  </si>
  <si>
    <t>dias_atraso</t>
  </si>
  <si>
    <t>limite_implantado</t>
  </si>
  <si>
    <t>limite_utilizado</t>
  </si>
  <si>
    <t>limite_disponivel</t>
  </si>
  <si>
    <t>iu_implantado</t>
  </si>
  <si>
    <t>ind_default</t>
  </si>
  <si>
    <t>valor_honra_aval</t>
  </si>
  <si>
    <t>data_default</t>
  </si>
  <si>
    <t>motivo_default</t>
  </si>
  <si>
    <t>UACF</t>
  </si>
  <si>
    <t>LCF</t>
  </si>
  <si>
    <t>CCF</t>
  </si>
  <si>
    <t>CARTAO_PF</t>
  </si>
  <si>
    <t>01SEP2023</t>
  </si>
  <si>
    <t>CESSÃO</t>
  </si>
  <si>
    <t>Valor total de transações</t>
  </si>
  <si>
    <t>1) Alterações de limite: manter somente as observações de valor máximo</t>
  </si>
  <si>
    <t>Descrição</t>
  </si>
  <si>
    <t>Tamanho da base</t>
  </si>
  <si>
    <t>Tamanho da base após deduplicação por contrato</t>
  </si>
  <si>
    <t>Base original</t>
  </si>
  <si>
    <t>Manter na base apenas as observações com dias_atraso = 0 e ind_default = 0</t>
  </si>
  <si>
    <t>Tratamento 2</t>
  </si>
  <si>
    <t>Manter na base apenas as observações com dias_atraso &lt; 30 e ind_default = 0</t>
  </si>
  <si>
    <t>Tratamento 3</t>
  </si>
  <si>
    <t>Manter na base apenas as observações com ind_default = 0</t>
  </si>
  <si>
    <t>2) Quantidade de contratos por janela de meses considerando flag de limite máximo = (LIM_imp_max - limite_implantado)/LIM_imp_max &lt; 0.05</t>
  </si>
  <si>
    <t>Qtd janelas</t>
  </si>
  <si>
    <t>Qtd contratos</t>
  </si>
  <si>
    <t>%</t>
  </si>
  <si>
    <t>Qtd contratos válidos</t>
  </si>
  <si>
    <t>Tabela de Tratamento 2</t>
  </si>
  <si>
    <t>Tabela Base original ID : e7fe7c10-a0fe-4f9a-a1cd-3839e34cce0c</t>
  </si>
  <si>
    <t>Base Original ID: e7fe7c10-a0fe-4f9a-a1cd-3839e34cce0c</t>
  </si>
  <si>
    <t>Tratamento 1 ID: d4984ae5-39e7-4d1d-aa00-535ad772c81c</t>
  </si>
  <si>
    <t>Tabela de Tratamento 1 (tratamento priorizado) ID: d4984ae5-39e7-4d1d-aa00-535ad772c81c</t>
  </si>
  <si>
    <t>Coluna1</t>
  </si>
  <si>
    <t>Coluna2</t>
  </si>
  <si>
    <t>Bases de tratamentos</t>
  </si>
  <si>
    <t>Tabela Base original ID : e7fe7c10-a0fe-4f9a-a1cd-3839e34cce0c2</t>
  </si>
  <si>
    <t>Tabela Base original ID : e7fe7c10-a0fe-4f9a-a1cd-3839e34cce0c3</t>
  </si>
  <si>
    <t>Tabela de Tratamento 1 (tratamento priorizado) ID: d4984ae5-39e7-4d1d-aa00-535ad772c81c2</t>
  </si>
  <si>
    <t>Tabela de Tratamento 1 (tratamento priorizado) ID: d4984ae5-39e7-4d1d-aa00-535ad772c81c3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</si>
</sst>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_(* #,##0_);_(* \(#,##0\);_(* &quot;-&quot;??_);_(@_)"/>
    <numFmt numFmtId="166" formatCode="0.000%"/>
    <numFmt numFmtId="167" formatCode="[$-416]mmm\-yy;@"/>
    <numFmt numFmtId="168" formatCode="_(* #,##0.00_);_(* \(#,##0.00\);_(* &quot;-&quot;??_);_(@_)"/>
    <numFmt numFmtId="169" formatCode="_-* #,##0_-;\-* #,##0_-;_-* &quot; - &quot;??_-;_-@_-"/>
    <numFmt numFmtId="170" formatCode="_-* #,##0.0000_-;\-* #,##0.0000_-;_-* &quot;-&quot;??_-;_-@_-"/>
    <numFmt numFmtId="171" formatCode="_-* #,##0_-;\-* #,##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indexed="8"/>
      <name val="Segoe UI"/>
      <family val="2"/>
    </font>
    <font>
      <b/>
      <sz val="11"/>
      <color rgb="FF004851"/>
      <name val="Segoe UI"/>
      <family val="2"/>
    </font>
    <font>
      <b/>
      <sz val="10"/>
      <color rgb="FF004851"/>
      <name val="Segoe UI"/>
      <family val="2"/>
    </font>
    <font>
      <b/>
      <sz val="11"/>
      <color theme="1"/>
      <name val="Segoe UI"/>
      <family val="2"/>
    </font>
    <font>
      <b/>
      <sz val="11"/>
      <name val="Segoe UI"/>
      <family val="2"/>
    </font>
    <font>
      <b/>
      <u/>
      <sz val="10"/>
      <color rgb="FF004851"/>
      <name val="Segoe UI"/>
      <family val="2"/>
    </font>
    <font>
      <u/>
      <sz val="10"/>
      <color theme="1"/>
      <name val="Segoe U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7"/>
      <name val="Segoe UI"/>
      <family val="2"/>
    </font>
    <font>
      <sz val="7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</patternFill>
    </fill>
    <fill>
      <patternFill patternType="solid">
        <fgColor rgb="FFCDCDCD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8A76"/>
      </bottom>
      <diagonal/>
    </border>
    <border>
      <left/>
      <right/>
      <top style="thin">
        <color rgb="FF008A76"/>
      </top>
      <bottom style="thin">
        <color rgb="FF008A76"/>
      </bottom>
      <diagonal/>
    </border>
    <border>
      <left/>
      <right/>
      <top/>
      <bottom style="medium">
        <color rgb="FF008A7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168" fontId="7" fillId="0" borderId="0" applyFont="0" applyFill="0" applyBorder="0" applyAlignment="0" applyProtection="0"/>
  </cellStyleXfs>
  <cellXfs count="127">
    <xf numFmtId="0" fontId="0" fillId="0" borderId="0" xfId="0"/>
    <xf numFmtId="0" fontId="0" fillId="0" borderId="2" xfId="0" applyBorder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44" fontId="0" fillId="0" borderId="4" xfId="2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64" fontId="0" fillId="2" borderId="5" xfId="2" applyNumberFormat="1" applyFont="1" applyFill="1" applyBorder="1" applyAlignment="1">
      <alignment horizontal="center"/>
    </xf>
    <xf numFmtId="44" fontId="0" fillId="2" borderId="5" xfId="2" applyFont="1" applyFill="1" applyBorder="1" applyAlignment="1">
      <alignment horizont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justify" vertical="center" wrapText="1"/>
    </xf>
    <xf numFmtId="0" fontId="3" fillId="3" borderId="0" xfId="0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6" fillId="3" borderId="0" xfId="4" applyFont="1" applyFill="1" applyAlignment="1">
      <alignment horizontal="left" vertical="center"/>
    </xf>
    <xf numFmtId="0" fontId="6" fillId="3" borderId="0" xfId="5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43" fontId="3" fillId="3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166" fontId="6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4" applyFont="1" applyFill="1" applyBorder="1" applyAlignment="1">
      <alignment horizontal="left" vertical="center" wrapText="1"/>
    </xf>
    <xf numFmtId="0" fontId="9" fillId="3" borderId="10" xfId="4" applyFont="1" applyFill="1" applyBorder="1" applyAlignment="1">
      <alignment horizontal="left" vertical="center" wrapText="1"/>
    </xf>
    <xf numFmtId="0" fontId="10" fillId="3" borderId="10" xfId="4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justify" vertical="center" wrapText="1"/>
    </xf>
    <xf numFmtId="165" fontId="10" fillId="3" borderId="0" xfId="1" applyNumberFormat="1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12" fillId="4" borderId="9" xfId="4" applyFont="1" applyFill="1" applyBorder="1" applyAlignment="1">
      <alignment horizontal="left" vertical="center" wrapText="1"/>
    </xf>
    <xf numFmtId="169" fontId="12" fillId="4" borderId="9" xfId="6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170" fontId="3" fillId="3" borderId="0" xfId="1" applyNumberFormat="1" applyFont="1" applyFill="1" applyAlignment="1">
      <alignment vertical="center"/>
    </xf>
    <xf numFmtId="167" fontId="9" fillId="3" borderId="0" xfId="0" applyNumberFormat="1" applyFont="1" applyFill="1" applyAlignment="1">
      <alignment horizontal="center" vertical="center"/>
    </xf>
    <xf numFmtId="167" fontId="9" fillId="3" borderId="0" xfId="0" quotePrefix="1" applyNumberFormat="1" applyFont="1" applyFill="1" applyAlignment="1">
      <alignment horizontal="center" vertical="center"/>
    </xf>
    <xf numFmtId="10" fontId="3" fillId="3" borderId="0" xfId="3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horizontal="right" vertical="center"/>
    </xf>
    <xf numFmtId="0" fontId="14" fillId="3" borderId="0" xfId="0" applyFont="1" applyFill="1" applyAlignment="1">
      <alignment horizontal="justify" vertical="center" wrapText="1"/>
    </xf>
    <xf numFmtId="0" fontId="17" fillId="5" borderId="0" xfId="0" applyFont="1" applyFill="1" applyAlignment="1">
      <alignment horizontal="left" vertical="center" wrapText="1"/>
    </xf>
    <xf numFmtId="0" fontId="17" fillId="6" borderId="18" xfId="0" applyFont="1" applyFill="1" applyBorder="1" applyAlignment="1">
      <alignment horizontal="left" vertical="center" wrapText="1"/>
    </xf>
    <xf numFmtId="0" fontId="18" fillId="5" borderId="18" xfId="0" applyFont="1" applyFill="1" applyBorder="1" applyAlignment="1">
      <alignment horizontal="center" vertical="top"/>
    </xf>
    <xf numFmtId="0" fontId="18" fillId="5" borderId="18" xfId="0" applyFont="1" applyFill="1" applyBorder="1" applyAlignment="1">
      <alignment horizontal="left" vertical="top"/>
    </xf>
    <xf numFmtId="14" fontId="0" fillId="0" borderId="0" xfId="0" applyNumberFormat="1"/>
    <xf numFmtId="0" fontId="19" fillId="0" borderId="5" xfId="0" applyFont="1" applyBorder="1" applyAlignment="1">
      <alignment horizontal="right" vertical="center" wrapText="1"/>
    </xf>
    <xf numFmtId="0" fontId="19" fillId="0" borderId="19" xfId="0" applyFont="1" applyBorder="1" applyAlignment="1">
      <alignment horizontal="right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20" xfId="0" applyFont="1" applyBorder="1" applyAlignment="1">
      <alignment horizontal="right" vertical="center" wrapText="1"/>
    </xf>
    <xf numFmtId="14" fontId="20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1" fontId="20" fillId="0" borderId="0" xfId="0" applyNumberFormat="1" applyFont="1" applyAlignment="1">
      <alignment horizontal="right" vertical="center" wrapText="1"/>
    </xf>
    <xf numFmtId="2" fontId="20" fillId="0" borderId="2" xfId="0" applyNumberFormat="1" applyFont="1" applyBorder="1" applyAlignment="1">
      <alignment horizontal="right" vertical="center" wrapText="1"/>
    </xf>
    <xf numFmtId="2" fontId="20" fillId="0" borderId="0" xfId="0" applyNumberFormat="1" applyFont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/>
    </xf>
    <xf numFmtId="2" fontId="20" fillId="0" borderId="3" xfId="0" applyNumberFormat="1" applyFont="1" applyBorder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/>
    </xf>
    <xf numFmtId="14" fontId="20" fillId="7" borderId="0" xfId="0" applyNumberFormat="1" applyFont="1" applyFill="1" applyAlignment="1">
      <alignment horizontal="right" vertical="center" wrapText="1"/>
    </xf>
    <xf numFmtId="0" fontId="20" fillId="7" borderId="0" xfId="0" applyFont="1" applyFill="1" applyAlignment="1">
      <alignment horizontal="right" vertical="center" wrapText="1"/>
    </xf>
    <xf numFmtId="1" fontId="20" fillId="7" borderId="0" xfId="0" applyNumberFormat="1" applyFont="1" applyFill="1" applyAlignment="1">
      <alignment horizontal="right" vertical="center" wrapText="1"/>
    </xf>
    <xf numFmtId="2" fontId="20" fillId="7" borderId="6" xfId="0" applyNumberFormat="1" applyFont="1" applyFill="1" applyBorder="1" applyAlignment="1">
      <alignment horizontal="right" vertical="center" wrapText="1"/>
    </xf>
    <xf numFmtId="0" fontId="0" fillId="7" borderId="5" xfId="0" applyFill="1" applyBorder="1"/>
    <xf numFmtId="2" fontId="20" fillId="7" borderId="7" xfId="0" applyNumberFormat="1" applyFont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left"/>
    </xf>
    <xf numFmtId="44" fontId="0" fillId="0" borderId="5" xfId="2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1" fontId="0" fillId="0" borderId="0" xfId="1" applyNumberFormat="1" applyFont="1"/>
    <xf numFmtId="9" fontId="0" fillId="0" borderId="0" xfId="3" applyFont="1"/>
    <xf numFmtId="171" fontId="0" fillId="0" borderId="0" xfId="0" applyNumberFormat="1"/>
    <xf numFmtId="0" fontId="0" fillId="0" borderId="1" xfId="0" applyBorder="1" applyAlignment="1">
      <alignment horizontal="right"/>
    </xf>
    <xf numFmtId="171" fontId="0" fillId="0" borderId="1" xfId="1" applyNumberFormat="1" applyFont="1" applyBorder="1"/>
    <xf numFmtId="9" fontId="0" fillId="0" borderId="1" xfId="3" applyFont="1" applyBorder="1"/>
    <xf numFmtId="0" fontId="0" fillId="0" borderId="0" xfId="3" applyNumberFormat="1" applyFont="1"/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 wrapText="1"/>
    </xf>
    <xf numFmtId="171" fontId="0" fillId="0" borderId="0" xfId="1" applyNumberFormat="1" applyFont="1" applyBorder="1"/>
    <xf numFmtId="171" fontId="0" fillId="0" borderId="0" xfId="1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71" fontId="0" fillId="0" borderId="0" xfId="1" applyNumberFormat="1" applyFont="1" applyAlignment="1"/>
    <xf numFmtId="9" fontId="0" fillId="0" borderId="0" xfId="3" applyFont="1" applyAlignment="1"/>
    <xf numFmtId="171" fontId="0" fillId="0" borderId="1" xfId="1" applyNumberFormat="1" applyFont="1" applyBorder="1" applyAlignment="1"/>
    <xf numFmtId="9" fontId="0" fillId="0" borderId="1" xfId="3" applyFont="1" applyBorder="1" applyAlignment="1"/>
    <xf numFmtId="0" fontId="0" fillId="9" borderId="0" xfId="0" applyFill="1" applyAlignment="1">
      <alignment horizontal="center" vertical="center" wrapText="1"/>
    </xf>
    <xf numFmtId="10" fontId="0" fillId="0" borderId="0" xfId="3" applyNumberFormat="1" applyFont="1"/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167" fontId="9" fillId="3" borderId="8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7" fontId="9" fillId="3" borderId="9" xfId="0" applyNumberFormat="1" applyFont="1" applyFill="1" applyBorder="1" applyAlignment="1">
      <alignment horizontal="center" vertical="center"/>
    </xf>
    <xf numFmtId="0" fontId="10" fillId="3" borderId="0" xfId="4" applyFont="1" applyFill="1" applyAlignment="1">
      <alignment horizontal="center" vertical="center" wrapText="1"/>
    </xf>
    <xf numFmtId="0" fontId="10" fillId="3" borderId="10" xfId="4" applyFont="1" applyFill="1" applyBorder="1" applyAlignment="1">
      <alignment horizontal="center" vertical="center" wrapText="1"/>
    </xf>
    <xf numFmtId="0" fontId="0" fillId="5" borderId="11" xfId="0" applyFill="1" applyBorder="1" applyAlignment="1" applyProtection="1">
      <alignment horizontal="center" vertical="center" wrapText="1"/>
      <protection locked="0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13" xfId="0" applyFont="1" applyFill="1" applyBorder="1" applyAlignment="1">
      <alignment horizontal="right" vertical="center" wrapText="1"/>
    </xf>
    <xf numFmtId="0" fontId="15" fillId="5" borderId="13" xfId="0" applyFont="1" applyFill="1" applyBorder="1" applyAlignment="1" applyProtection="1">
      <alignment horizontal="right" vertical="center" wrapText="1"/>
      <protection locked="0"/>
    </xf>
    <xf numFmtId="14" fontId="16" fillId="5" borderId="14" xfId="0" applyNumberFormat="1" applyFont="1" applyFill="1" applyBorder="1" applyAlignment="1">
      <alignment horizontal="right" vertical="center" wrapText="1"/>
    </xf>
    <xf numFmtId="0" fontId="16" fillId="5" borderId="14" xfId="0" applyFont="1" applyFill="1" applyBorder="1" applyAlignment="1" applyProtection="1">
      <alignment horizontal="right" vertical="center" wrapText="1"/>
      <protection locked="0"/>
    </xf>
    <xf numFmtId="0" fontId="17" fillId="5" borderId="15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 applyProtection="1">
      <alignment horizontal="center" vertical="center" wrapText="1"/>
      <protection locked="0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 applyProtection="1">
      <alignment horizontal="center" vertical="center" wrapText="1"/>
      <protection locked="0"/>
    </xf>
    <xf numFmtId="0" fontId="15" fillId="5" borderId="14" xfId="0" applyFont="1" applyFill="1" applyBorder="1" applyAlignment="1">
      <alignment horizontal="right" vertical="center" wrapText="1"/>
    </xf>
    <xf numFmtId="0" fontId="15" fillId="5" borderId="14" xfId="0" applyFont="1" applyFill="1" applyBorder="1" applyAlignment="1" applyProtection="1">
      <alignment horizontal="right" vertical="center" wrapText="1"/>
      <protection locked="0"/>
    </xf>
    <xf numFmtId="20" fontId="16" fillId="5" borderId="17" xfId="0" applyNumberFormat="1" applyFont="1" applyFill="1" applyBorder="1" applyAlignment="1">
      <alignment horizontal="right" vertical="center" wrapText="1"/>
    </xf>
    <xf numFmtId="0" fontId="16" fillId="5" borderId="17" xfId="0" applyFont="1" applyFill="1" applyBorder="1" applyAlignment="1" applyProtection="1">
      <alignment horizontal="right" vertical="center" wrapText="1"/>
      <protection locked="0"/>
    </xf>
    <xf numFmtId="0" fontId="17" fillId="5" borderId="0" xfId="0" applyFont="1" applyFill="1" applyAlignment="1">
      <alignment horizontal="left" vertical="center" wrapText="1"/>
    </xf>
    <xf numFmtId="0" fontId="17" fillId="5" borderId="0" xfId="0" applyFont="1" applyFill="1" applyAlignment="1" applyProtection="1">
      <alignment horizontal="left" vertical="center" wrapText="1"/>
      <protection locked="0"/>
    </xf>
    <xf numFmtId="0" fontId="18" fillId="5" borderId="0" xfId="0" applyFont="1" applyFill="1" applyAlignment="1">
      <alignment horizontal="left" vertical="center" wrapText="1"/>
    </xf>
    <xf numFmtId="0" fontId="18" fillId="5" borderId="0" xfId="0" applyFont="1" applyFill="1" applyAlignment="1" applyProtection="1">
      <alignment horizontal="left" vertical="center" wrapText="1"/>
      <protection locked="0"/>
    </xf>
  </cellXfs>
  <cellStyles count="7">
    <cellStyle name="Comma 2" xfId="6" xr:uid="{88360334-2B0D-4239-82D4-C846245EA374}"/>
    <cellStyle name="Moeda" xfId="2" builtinId="4"/>
    <cellStyle name="Normal" xfId="0" builtinId="0"/>
    <cellStyle name="Normal 2" xfId="4" xr:uid="{D2713F99-09E9-4DE7-A7FD-8DC92BBF8425}"/>
    <cellStyle name="Normal 9 2" xfId="5" xr:uid="{E9C7E167-55FF-4773-A078-74759C322EAA}"/>
    <cellStyle name="Porcentagem" xfId="3" builtinId="5"/>
    <cellStyle name="Vírgula" xfId="1" builtinId="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</dxf>
    <dxf>
      <fill>
        <patternFill patternType="solid">
          <fgColor indexed="64"/>
          <bgColor theme="6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71" formatCode="_-* #,##0_-;\-* #,##0_-;_-* &quot;-&quot;??_-;_-@_-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4524376</xdr:colOff>
      <xdr:row>5</xdr:row>
      <xdr:rowOff>152400</xdr:rowOff>
    </xdr:from>
    <xdr:to>
      <xdr:col>3</xdr:col>
      <xdr:colOff>56030</xdr:colOff>
      <xdr:row>37</xdr:row>
      <xdr:rowOff>47625</xdr:rowOff>
    </xdr:to>
    <xdr:sp macro="" textlink="">
      <xdr:nvSpPr>
        <xdr:cNvPr id="2" name="Retângulo: Cantos Diagonais Recortados 1">
          <a:extLst>
            <a:ext uri="{FF2B5EF4-FFF2-40B4-BE49-F238E27FC236}">
              <a16:creationId xmlns:a16="http://schemas.microsoft.com/office/drawing/2014/main" id="{89685FF1-64F3-4ED8-B0BC-BACA53904B02}"/>
            </a:ext>
          </a:extLst>
        </xdr:cNvPr>
        <xdr:cNvSpPr/>
      </xdr:nvSpPr>
      <xdr:spPr>
        <a:xfrm>
          <a:off x="5019676" y="1419225"/>
          <a:ext cx="856129" cy="6915150"/>
        </a:xfrm>
        <a:prstGeom prst="snip2DiagRect">
          <a:avLst/>
        </a:prstGeom>
        <a:noFill/>
        <a:ln w="19050">
          <a:solidFill>
            <a:srgbClr val="00485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5E735F-CBE5-4BEF-A7FA-81F8D51F877E}" name="Tabela4" displayName="Tabela4" ref="A2:D6" totalsRowShown="0" headerRowDxfId="12">
  <autoFilter ref="A2:D6" xr:uid="{445E735F-CBE5-4BEF-A7FA-81F8D51F877E}"/>
  <tableColumns count="4">
    <tableColumn id="1" xr3:uid="{5130E736-6044-4767-AE10-C112BFD4696E}" name="Bases de tratamentos"/>
    <tableColumn id="2" xr3:uid="{E2C83867-2FED-4D59-8045-A14829F2AF53}" name="Descrição"/>
    <tableColumn id="3" xr3:uid="{4752AE5D-B18B-4333-AD61-E211BA66392A}" name="Tamanho da base" dataDxfId="11" dataCellStyle="Vírgula"/>
    <tableColumn id="4" xr3:uid="{E4601AAF-1CCE-41AB-86A1-DE1C2C1E1206}" name="Tamanho da base após deduplicação por contrato" dataDxfId="10" dataCellStyle="Vírgula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2207B8-88BA-4B7D-98C5-FB53FDB9E93B}" name="Tabela5" displayName="Tabela5" ref="A9:C20" totalsRowShown="0" headerRowDxfId="9">
  <autoFilter ref="A9:C20" xr:uid="{1A2207B8-88BA-4B7D-98C5-FB53FDB9E93B}"/>
  <tableColumns count="3">
    <tableColumn id="1" xr3:uid="{93035885-10B2-4EE6-A4E0-445B9C0570B4}" name="Tabela Base original ID : e7fe7c10-a0fe-4f9a-a1cd-3839e34cce0c" dataDxfId="8"/>
    <tableColumn id="2" xr3:uid="{4A235E7F-A370-42F8-BA06-071144C49CA9}" name="Tabela Base original ID : e7fe7c10-a0fe-4f9a-a1cd-3839e34cce0c2" dataDxfId="7" dataCellStyle="Vírgula"/>
    <tableColumn id="3" xr3:uid="{06536913-B0C0-443B-82FC-F5190A329F7A}" name="Tabela Base original ID : e7fe7c10-a0fe-4f9a-a1cd-3839e34cce0c3" dataDxfId="6" dataCellStyle="Porcentagem">
      <calculatedColumnFormula>B10/$B$20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8B274F-D942-4A54-A67B-15E9D1D80BF2}" name="Tabela6" displayName="Tabela6" ref="A23:C37" totalsRowShown="0" headerRowDxfId="5">
  <autoFilter ref="A23:C37" xr:uid="{B68B274F-D942-4A54-A67B-15E9D1D80BF2}"/>
  <tableColumns count="3">
    <tableColumn id="1" xr3:uid="{50F9D77A-8C4C-4F04-B159-F57D0033E361}" name="Tabela de Tratamento 1 (tratamento priorizado) ID: d4984ae5-39e7-4d1d-aa00-535ad772c81c"/>
    <tableColumn id="2" xr3:uid="{8C7D0E84-1F9B-4330-B91D-890627FDC76B}" name="Tabela de Tratamento 1 (tratamento priorizado) ID: d4984ae5-39e7-4d1d-aa00-535ad772c81c2" dataDxfId="4" dataCellStyle="Vírgula"/>
    <tableColumn id="3" xr3:uid="{11B33ED5-B53B-4E20-94FE-9C81E3E6EACC}" name="Tabela de Tratamento 1 (tratamento priorizado) ID: d4984ae5-39e7-4d1d-aa00-535ad772c81c3" dataDxfId="3" dataCellStyle="Porcentagem">
      <calculatedColumnFormula>B24/$B$37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2C10F3-311C-42AD-9F05-5C34844A21A5}" name="Tabela7" displayName="Tabela7" ref="A55:C68" totalsRowShown="0">
  <autoFilter ref="A55:C68" xr:uid="{A02C10F3-311C-42AD-9F05-5C34844A21A5}"/>
  <tableColumns count="3">
    <tableColumn id="1" xr3:uid="{DF2A8701-BED5-42FF-B13C-0A1FBA778E10}" name="Qtd janelas"/>
    <tableColumn id="2" xr3:uid="{8904438D-B79B-494E-939D-E2B2CAF53C8E}" name="Qtd contratos válidos"/>
    <tableColumn id="3" xr3:uid="{932AE068-1D08-4854-A296-9E004495E2DF}" name="%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72B917-CEF3-4F39-BA40-5427C03E5E25}" name="Tabela8" displayName="Tabela8" ref="A39:C53" totalsRowShown="0" headerRowDxfId="2">
  <autoFilter ref="A39:C53" xr:uid="{EA72B917-CEF3-4F39-BA40-5427C03E5E25}"/>
  <tableColumns count="3">
    <tableColumn id="1" xr3:uid="{F1ACD95F-3725-4DF0-8038-69BE1E04FB59}" name="Tabela de Tratamento 2"/>
    <tableColumn id="2" xr3:uid="{DAAFA57F-E4EA-4547-B55A-8E9CD1DDC69E}" name="Coluna2" dataDxfId="1" dataCellStyle="Vírgula"/>
    <tableColumn id="3" xr3:uid="{0E541463-BEA0-4225-A111-C2A440FBC79F}" name="Coluna1" dataDxfId="0" dataCellStyle="Porcentagem">
      <calculatedColumnFormula>B40/$B$53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A112-AC62-44DF-9920-C0B0B0888C5D}">
  <dimension ref="A1:G11"/>
  <sheetViews>
    <sheetView workbookViewId="0">
      <selection activeCell="B11" sqref="B11"/>
    </sheetView>
  </sheetViews>
  <sheetFormatPr defaultRowHeight="15" x14ac:dyDescent="0.25"/>
  <cols>
    <col min="2" max="2" width="30.140625" customWidth="1"/>
    <col min="3" max="3" width="14.140625" customWidth="1"/>
    <col min="4" max="4" width="30.28515625" customWidth="1"/>
    <col min="5" max="5" width="19.85546875" bestFit="1" customWidth="1"/>
    <col min="6" max="6" width="22.42578125" customWidth="1"/>
    <col min="7" max="7" width="22.5703125" customWidth="1"/>
  </cols>
  <sheetData>
    <row r="1" spans="1:7" x14ac:dyDescent="0.25">
      <c r="A1" s="101" t="s">
        <v>0</v>
      </c>
      <c r="B1" s="101"/>
      <c r="C1" s="101"/>
      <c r="D1" s="101"/>
      <c r="E1" s="101"/>
      <c r="F1" s="101"/>
      <c r="G1" s="101"/>
    </row>
    <row r="2" spans="1:7" x14ac:dyDescent="0.25">
      <c r="A2" s="1"/>
      <c r="B2" s="16"/>
    </row>
    <row r="3" spans="1:7" x14ac:dyDescent="0.25">
      <c r="A3" s="1"/>
      <c r="B3" s="13" t="s">
        <v>1</v>
      </c>
      <c r="C3" s="12">
        <v>43839</v>
      </c>
    </row>
    <row r="4" spans="1:7" x14ac:dyDescent="0.25">
      <c r="A4" s="1"/>
      <c r="B4" s="13" t="s">
        <v>2</v>
      </c>
      <c r="C4" s="13" t="s">
        <v>3</v>
      </c>
    </row>
    <row r="5" spans="1:7" x14ac:dyDescent="0.25">
      <c r="A5" s="1"/>
    </row>
    <row r="6" spans="1:7" x14ac:dyDescent="0.25">
      <c r="A6" s="1"/>
      <c r="B6" s="2" t="s">
        <v>4</v>
      </c>
      <c r="C6" s="2"/>
      <c r="D6" s="2" t="s">
        <v>5</v>
      </c>
      <c r="E6" s="2" t="s">
        <v>14</v>
      </c>
      <c r="F6" s="2" t="s">
        <v>9</v>
      </c>
      <c r="G6" s="2" t="s">
        <v>10</v>
      </c>
    </row>
    <row r="7" spans="1:7" x14ac:dyDescent="0.25">
      <c r="A7" s="1"/>
      <c r="B7" s="3">
        <v>3039</v>
      </c>
      <c r="C7" s="3"/>
      <c r="D7" s="17" t="s">
        <v>11</v>
      </c>
      <c r="E7" s="5">
        <v>1548.59</v>
      </c>
      <c r="F7" s="6">
        <v>43800</v>
      </c>
      <c r="G7" s="6">
        <v>43800</v>
      </c>
    </row>
    <row r="8" spans="1:7" x14ac:dyDescent="0.25">
      <c r="B8" s="3">
        <v>3039</v>
      </c>
      <c r="C8" s="7"/>
      <c r="D8" s="18" t="s">
        <v>12</v>
      </c>
      <c r="E8" s="5">
        <v>1548.12</v>
      </c>
      <c r="F8" s="6">
        <v>43804</v>
      </c>
      <c r="G8" s="6">
        <v>43804</v>
      </c>
    </row>
    <row r="9" spans="1:7" x14ac:dyDescent="0.25">
      <c r="B9" s="3">
        <v>4197</v>
      </c>
      <c r="C9" s="7"/>
      <c r="D9" s="18" t="s">
        <v>13</v>
      </c>
      <c r="E9" s="5">
        <v>3594.15</v>
      </c>
      <c r="F9" s="6">
        <v>43804</v>
      </c>
      <c r="G9" s="6">
        <v>43804</v>
      </c>
    </row>
    <row r="10" spans="1:7" x14ac:dyDescent="0.25">
      <c r="B10" s="7"/>
      <c r="C10" s="7"/>
      <c r="D10" s="75"/>
      <c r="E10" s="76"/>
      <c r="F10" s="77"/>
      <c r="G10" s="77"/>
    </row>
    <row r="11" spans="1:7" x14ac:dyDescent="0.25">
      <c r="B11" s="78" t="s">
        <v>239</v>
      </c>
      <c r="C11" s="8"/>
      <c r="E11" s="11">
        <f>SUM(E7:E9)</f>
        <v>6690.8600000000006</v>
      </c>
      <c r="F11" s="9"/>
      <c r="G11" s="9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4040-677E-4A15-9DB6-7B0F2591A2EE}">
  <dimension ref="A1:L19"/>
  <sheetViews>
    <sheetView tabSelected="1" topLeftCell="B1" workbookViewId="0">
      <selection activeCell="B4" sqref="B4"/>
    </sheetView>
  </sheetViews>
  <sheetFormatPr defaultRowHeight="15" x14ac:dyDescent="0.25"/>
  <cols>
    <col min="1" max="1" width="19.5703125" bestFit="1" customWidth="1"/>
    <col min="2" max="2" width="21.7109375" bestFit="1" customWidth="1"/>
    <col min="3" max="3" width="29" bestFit="1" customWidth="1"/>
    <col min="4" max="4" width="19.85546875" customWidth="1"/>
    <col min="5" max="5" width="27.140625" customWidth="1"/>
    <col min="6" max="6" width="14.7109375" bestFit="1" customWidth="1"/>
    <col min="7" max="7" width="10.7109375" bestFit="1" customWidth="1"/>
    <col min="8" max="8" width="16.140625" bestFit="1" customWidth="1"/>
    <col min="9" max="9" width="17.85546875" bestFit="1" customWidth="1"/>
    <col min="10" max="10" width="14.28515625" bestFit="1" customWidth="1"/>
    <col min="11" max="11" width="12" bestFit="1" customWidth="1"/>
    <col min="12" max="12" width="10.42578125" bestFit="1" customWidth="1"/>
  </cols>
  <sheetData>
    <row r="1" spans="1:12" x14ac:dyDescent="0.25">
      <c r="A1" s="102" t="s">
        <v>30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x14ac:dyDescent="0.25">
      <c r="A2" s="2" t="s">
        <v>4</v>
      </c>
      <c r="B2" s="2" t="s">
        <v>15</v>
      </c>
      <c r="C2" s="2" t="s">
        <v>16</v>
      </c>
      <c r="D2" s="2" t="s">
        <v>47</v>
      </c>
      <c r="E2" s="2" t="s">
        <v>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8</v>
      </c>
      <c r="L2" s="2" t="s">
        <v>22</v>
      </c>
    </row>
    <row r="3" spans="1:12" x14ac:dyDescent="0.25">
      <c r="A3" s="3">
        <v>3039</v>
      </c>
      <c r="B3" s="3" t="s">
        <v>23</v>
      </c>
      <c r="C3" s="3" t="s">
        <v>24</v>
      </c>
      <c r="D3" s="3" t="s">
        <v>25</v>
      </c>
      <c r="E3" s="3" t="s">
        <v>31</v>
      </c>
      <c r="F3" s="4">
        <v>1548.59</v>
      </c>
      <c r="G3" s="4">
        <v>9.9</v>
      </c>
      <c r="H3" s="5">
        <f>9.9*0.165-9.9*0.165*0.1</f>
        <v>1.4701500000000001</v>
      </c>
      <c r="I3" s="5">
        <f t="shared" ref="I3:I17" si="0">+H3*0.6</f>
        <v>0.88209000000000004</v>
      </c>
      <c r="J3" s="6">
        <v>43800</v>
      </c>
      <c r="K3" s="3" t="s">
        <v>26</v>
      </c>
      <c r="L3" s="6">
        <f t="shared" ref="L3:L17" si="1">+J3</f>
        <v>43800</v>
      </c>
    </row>
    <row r="4" spans="1:12" x14ac:dyDescent="0.25">
      <c r="A4" s="3">
        <v>4169</v>
      </c>
      <c r="B4" s="3" t="s">
        <v>27</v>
      </c>
      <c r="C4" s="3" t="s">
        <v>24</v>
      </c>
      <c r="D4" s="3" t="s">
        <v>25</v>
      </c>
      <c r="E4" s="3" t="s">
        <v>32</v>
      </c>
      <c r="F4" s="4">
        <v>256.25</v>
      </c>
      <c r="G4" s="4">
        <v>9.9</v>
      </c>
      <c r="H4" s="5">
        <f t="shared" ref="H4:H17" si="2">9.9*0.165-9.9*0.165*0.1</f>
        <v>1.4701500000000001</v>
      </c>
      <c r="I4" s="5">
        <f t="shared" si="0"/>
        <v>0.88209000000000004</v>
      </c>
      <c r="J4" s="6">
        <v>43802</v>
      </c>
      <c r="K4" s="3" t="s">
        <v>26</v>
      </c>
      <c r="L4" s="6">
        <f t="shared" si="1"/>
        <v>43802</v>
      </c>
    </row>
    <row r="5" spans="1:12" x14ac:dyDescent="0.25">
      <c r="A5" s="3">
        <v>4197</v>
      </c>
      <c r="B5" s="3" t="s">
        <v>28</v>
      </c>
      <c r="C5" s="3" t="s">
        <v>24</v>
      </c>
      <c r="D5" s="3" t="s">
        <v>25</v>
      </c>
      <c r="E5" s="3" t="s">
        <v>33</v>
      </c>
      <c r="F5" s="4">
        <v>1486.95</v>
      </c>
      <c r="G5" s="4">
        <v>9.9</v>
      </c>
      <c r="H5" s="5">
        <f t="shared" si="2"/>
        <v>1.4701500000000001</v>
      </c>
      <c r="I5" s="5">
        <f t="shared" si="0"/>
        <v>0.88209000000000004</v>
      </c>
      <c r="J5" s="6">
        <v>43802</v>
      </c>
      <c r="K5" s="3" t="s">
        <v>26</v>
      </c>
      <c r="L5" s="6">
        <f t="shared" si="1"/>
        <v>43802</v>
      </c>
    </row>
    <row r="6" spans="1:12" x14ac:dyDescent="0.25">
      <c r="A6" s="19">
        <v>4169</v>
      </c>
      <c r="B6" s="3" t="s">
        <v>27</v>
      </c>
      <c r="C6" s="3" t="s">
        <v>24</v>
      </c>
      <c r="D6" s="3" t="s">
        <v>25</v>
      </c>
      <c r="E6" s="3" t="s">
        <v>34</v>
      </c>
      <c r="F6" s="4">
        <v>1258.69</v>
      </c>
      <c r="G6" s="4">
        <v>9.9</v>
      </c>
      <c r="H6" s="5">
        <f t="shared" si="2"/>
        <v>1.4701500000000001</v>
      </c>
      <c r="I6" s="5">
        <f t="shared" si="0"/>
        <v>0.88209000000000004</v>
      </c>
      <c r="J6" s="6">
        <v>43802</v>
      </c>
      <c r="K6" s="3" t="s">
        <v>26</v>
      </c>
      <c r="L6" s="6">
        <f t="shared" si="1"/>
        <v>43802</v>
      </c>
    </row>
    <row r="7" spans="1:12" x14ac:dyDescent="0.25">
      <c r="A7" s="3">
        <v>3039</v>
      </c>
      <c r="B7" s="3" t="s">
        <v>23</v>
      </c>
      <c r="C7" s="3" t="s">
        <v>24</v>
      </c>
      <c r="D7" s="3" t="s">
        <v>25</v>
      </c>
      <c r="E7" s="3" t="s">
        <v>35</v>
      </c>
      <c r="F7" s="4">
        <v>4589.6499999999996</v>
      </c>
      <c r="G7" s="4">
        <v>9.9</v>
      </c>
      <c r="H7" s="5">
        <f t="shared" si="2"/>
        <v>1.4701500000000001</v>
      </c>
      <c r="I7" s="5">
        <f t="shared" si="0"/>
        <v>0.88209000000000004</v>
      </c>
      <c r="J7" s="6">
        <v>43803</v>
      </c>
      <c r="K7" s="3" t="s">
        <v>26</v>
      </c>
      <c r="L7" s="6">
        <f t="shared" si="1"/>
        <v>43803</v>
      </c>
    </row>
    <row r="8" spans="1:12" x14ac:dyDescent="0.25">
      <c r="A8" s="3">
        <v>4197</v>
      </c>
      <c r="B8" s="3" t="s">
        <v>28</v>
      </c>
      <c r="C8" s="3" t="s">
        <v>24</v>
      </c>
      <c r="D8" s="3" t="s">
        <v>25</v>
      </c>
      <c r="E8" s="3" t="s">
        <v>36</v>
      </c>
      <c r="F8" s="4">
        <v>3578.2</v>
      </c>
      <c r="G8" s="4">
        <v>9.9</v>
      </c>
      <c r="H8" s="5">
        <f t="shared" si="2"/>
        <v>1.4701500000000001</v>
      </c>
      <c r="I8" s="5">
        <f t="shared" si="0"/>
        <v>0.88209000000000004</v>
      </c>
      <c r="J8" s="6">
        <v>43803</v>
      </c>
      <c r="K8" s="3" t="s">
        <v>26</v>
      </c>
      <c r="L8" s="6">
        <f t="shared" si="1"/>
        <v>43803</v>
      </c>
    </row>
    <row r="9" spans="1:12" x14ac:dyDescent="0.25">
      <c r="A9" s="3">
        <v>3039</v>
      </c>
      <c r="B9" s="3" t="s">
        <v>23</v>
      </c>
      <c r="C9" s="3" t="s">
        <v>24</v>
      </c>
      <c r="D9" s="3" t="s">
        <v>25</v>
      </c>
      <c r="E9" s="3" t="s">
        <v>37</v>
      </c>
      <c r="F9" s="4">
        <v>3984.56</v>
      </c>
      <c r="G9" s="4">
        <v>9.9</v>
      </c>
      <c r="H9" s="5">
        <f t="shared" si="2"/>
        <v>1.4701500000000001</v>
      </c>
      <c r="I9" s="5">
        <f t="shared" si="0"/>
        <v>0.88209000000000004</v>
      </c>
      <c r="J9" s="6">
        <v>43803</v>
      </c>
      <c r="K9" s="3" t="s">
        <v>26</v>
      </c>
      <c r="L9" s="6">
        <f t="shared" si="1"/>
        <v>43803</v>
      </c>
    </row>
    <row r="10" spans="1:12" x14ac:dyDescent="0.25">
      <c r="A10" s="3">
        <v>4197</v>
      </c>
      <c r="B10" s="3" t="s">
        <v>28</v>
      </c>
      <c r="C10" s="3" t="s">
        <v>24</v>
      </c>
      <c r="D10" s="3" t="s">
        <v>25</v>
      </c>
      <c r="E10" s="3" t="s">
        <v>38</v>
      </c>
      <c r="F10" s="4">
        <v>3594.15</v>
      </c>
      <c r="G10" s="4">
        <v>9.9</v>
      </c>
      <c r="H10" s="5">
        <f t="shared" si="2"/>
        <v>1.4701500000000001</v>
      </c>
      <c r="I10" s="5">
        <f t="shared" si="0"/>
        <v>0.88209000000000004</v>
      </c>
      <c r="J10" s="6">
        <v>43804</v>
      </c>
      <c r="K10" s="3" t="s">
        <v>26</v>
      </c>
      <c r="L10" s="6">
        <f t="shared" si="1"/>
        <v>43804</v>
      </c>
    </row>
    <row r="11" spans="1:12" x14ac:dyDescent="0.25">
      <c r="A11" s="3">
        <v>3039</v>
      </c>
      <c r="B11" s="3" t="s">
        <v>23</v>
      </c>
      <c r="C11" s="3" t="s">
        <v>24</v>
      </c>
      <c r="D11" s="3" t="s">
        <v>29</v>
      </c>
      <c r="E11" s="3" t="s">
        <v>39</v>
      </c>
      <c r="F11" s="4">
        <v>1524</v>
      </c>
      <c r="G11" s="4">
        <v>9.9</v>
      </c>
      <c r="H11" s="5">
        <f t="shared" si="2"/>
        <v>1.4701500000000001</v>
      </c>
      <c r="I11" s="5">
        <f t="shared" si="0"/>
        <v>0.88209000000000004</v>
      </c>
      <c r="J11" s="6">
        <v>43800</v>
      </c>
      <c r="K11" s="3" t="s">
        <v>26</v>
      </c>
      <c r="L11" s="6">
        <f t="shared" si="1"/>
        <v>43800</v>
      </c>
    </row>
    <row r="12" spans="1:12" x14ac:dyDescent="0.25">
      <c r="A12" s="3">
        <v>4169</v>
      </c>
      <c r="B12" s="3" t="s">
        <v>27</v>
      </c>
      <c r="C12" s="3" t="s">
        <v>24</v>
      </c>
      <c r="D12" s="3" t="s">
        <v>29</v>
      </c>
      <c r="E12" s="3" t="s">
        <v>40</v>
      </c>
      <c r="F12" s="4">
        <v>1548.36</v>
      </c>
      <c r="G12" s="4">
        <v>9.9</v>
      </c>
      <c r="H12" s="5">
        <f t="shared" si="2"/>
        <v>1.4701500000000001</v>
      </c>
      <c r="I12" s="5">
        <f t="shared" si="0"/>
        <v>0.88209000000000004</v>
      </c>
      <c r="J12" s="6">
        <v>43802</v>
      </c>
      <c r="K12" s="3" t="s">
        <v>26</v>
      </c>
      <c r="L12" s="6">
        <f t="shared" si="1"/>
        <v>43802</v>
      </c>
    </row>
    <row r="13" spans="1:12" x14ac:dyDescent="0.25">
      <c r="A13" s="3">
        <v>4197</v>
      </c>
      <c r="B13" s="3" t="s">
        <v>28</v>
      </c>
      <c r="C13" s="3" t="s">
        <v>24</v>
      </c>
      <c r="D13" s="3" t="s">
        <v>29</v>
      </c>
      <c r="E13" s="3" t="s">
        <v>41</v>
      </c>
      <c r="F13" s="4">
        <v>2569.12</v>
      </c>
      <c r="G13" s="4">
        <v>9.9</v>
      </c>
      <c r="H13" s="5">
        <f t="shared" si="2"/>
        <v>1.4701500000000001</v>
      </c>
      <c r="I13" s="5">
        <f t="shared" si="0"/>
        <v>0.88209000000000004</v>
      </c>
      <c r="J13" s="6">
        <v>43802</v>
      </c>
      <c r="K13" s="3" t="s">
        <v>26</v>
      </c>
      <c r="L13" s="6">
        <f t="shared" si="1"/>
        <v>43802</v>
      </c>
    </row>
    <row r="14" spans="1:12" x14ac:dyDescent="0.25">
      <c r="A14" s="3">
        <v>3039</v>
      </c>
      <c r="B14" s="3" t="s">
        <v>23</v>
      </c>
      <c r="C14" s="3" t="s">
        <v>24</v>
      </c>
      <c r="D14" s="3" t="s">
        <v>29</v>
      </c>
      <c r="E14" s="3" t="s">
        <v>42</v>
      </c>
      <c r="F14" s="4">
        <v>150.96</v>
      </c>
      <c r="G14" s="4">
        <v>9.9</v>
      </c>
      <c r="H14" s="5">
        <f t="shared" si="2"/>
        <v>1.4701500000000001</v>
      </c>
      <c r="I14" s="5">
        <f t="shared" si="0"/>
        <v>0.88209000000000004</v>
      </c>
      <c r="J14" s="6">
        <v>43802</v>
      </c>
      <c r="K14" s="3" t="s">
        <v>26</v>
      </c>
      <c r="L14" s="6">
        <f t="shared" si="1"/>
        <v>43802</v>
      </c>
    </row>
    <row r="15" spans="1:12" x14ac:dyDescent="0.25">
      <c r="A15" s="3">
        <v>4169</v>
      </c>
      <c r="B15" s="3" t="s">
        <v>27</v>
      </c>
      <c r="C15" s="3" t="s">
        <v>24</v>
      </c>
      <c r="D15" s="3" t="s">
        <v>29</v>
      </c>
      <c r="E15" s="3" t="s">
        <v>43</v>
      </c>
      <c r="F15" s="4">
        <v>987.52</v>
      </c>
      <c r="G15" s="4">
        <v>9.9</v>
      </c>
      <c r="H15" s="5">
        <f t="shared" si="2"/>
        <v>1.4701500000000001</v>
      </c>
      <c r="I15" s="5">
        <f t="shared" si="0"/>
        <v>0.88209000000000004</v>
      </c>
      <c r="J15" s="6">
        <v>43803</v>
      </c>
      <c r="K15" s="3" t="s">
        <v>26</v>
      </c>
      <c r="L15" s="6">
        <f t="shared" si="1"/>
        <v>43803</v>
      </c>
    </row>
    <row r="16" spans="1:12" x14ac:dyDescent="0.25">
      <c r="A16" s="3">
        <v>4197</v>
      </c>
      <c r="B16" s="3" t="s">
        <v>28</v>
      </c>
      <c r="C16" s="3" t="s">
        <v>24</v>
      </c>
      <c r="D16" s="3" t="s">
        <v>29</v>
      </c>
      <c r="E16" s="3" t="s">
        <v>44</v>
      </c>
      <c r="F16" s="4">
        <v>4864.5</v>
      </c>
      <c r="G16" s="4">
        <v>9.9</v>
      </c>
      <c r="H16" s="5">
        <f t="shared" si="2"/>
        <v>1.4701500000000001</v>
      </c>
      <c r="I16" s="5">
        <f t="shared" si="0"/>
        <v>0.88209000000000004</v>
      </c>
      <c r="J16" s="6">
        <v>43804</v>
      </c>
      <c r="K16" s="3" t="s">
        <v>26</v>
      </c>
      <c r="L16" s="6">
        <f t="shared" si="1"/>
        <v>43804</v>
      </c>
    </row>
    <row r="17" spans="1:12" x14ac:dyDescent="0.25">
      <c r="A17" s="3">
        <v>3039</v>
      </c>
      <c r="B17" s="3" t="s">
        <v>23</v>
      </c>
      <c r="C17" s="3" t="s">
        <v>24</v>
      </c>
      <c r="D17" s="3" t="s">
        <v>29</v>
      </c>
      <c r="E17" s="3" t="s">
        <v>45</v>
      </c>
      <c r="F17" s="4">
        <v>1548.12</v>
      </c>
      <c r="G17" s="4">
        <v>9.9</v>
      </c>
      <c r="H17" s="5">
        <f t="shared" si="2"/>
        <v>1.4701500000000001</v>
      </c>
      <c r="I17" s="5">
        <f t="shared" si="0"/>
        <v>0.88209000000000004</v>
      </c>
      <c r="J17" s="6">
        <v>43804</v>
      </c>
      <c r="K17" s="3" t="s">
        <v>26</v>
      </c>
      <c r="L17" s="6">
        <f t="shared" si="1"/>
        <v>43804</v>
      </c>
    </row>
    <row r="18" spans="1:12" x14ac:dyDescent="0.25">
      <c r="A18" s="3">
        <v>4197</v>
      </c>
      <c r="B18" s="3" t="s">
        <v>28</v>
      </c>
      <c r="C18" s="3" t="s">
        <v>24</v>
      </c>
      <c r="D18" s="3" t="s">
        <v>29</v>
      </c>
      <c r="E18" s="3" t="s">
        <v>46</v>
      </c>
      <c r="F18" s="4">
        <v>3594.15</v>
      </c>
      <c r="G18" s="4">
        <v>9.9</v>
      </c>
      <c r="H18" s="5">
        <f>9.9*0.165-9.9*0.165*0.1</f>
        <v>1.4701500000000001</v>
      </c>
      <c r="I18" s="5">
        <f>+H18*0.6</f>
        <v>0.88209000000000004</v>
      </c>
      <c r="J18" s="6">
        <v>43804</v>
      </c>
      <c r="K18" s="3" t="s">
        <v>26</v>
      </c>
      <c r="L18" s="6">
        <f>+J18</f>
        <v>43804</v>
      </c>
    </row>
    <row r="19" spans="1:12" x14ac:dyDescent="0.25">
      <c r="A19" s="8"/>
      <c r="B19" s="8"/>
      <c r="C19" s="8"/>
      <c r="D19" s="8"/>
      <c r="E19" s="8"/>
      <c r="F19" s="10">
        <f>SUM(F3:F18)</f>
        <v>37083.770000000004</v>
      </c>
      <c r="G19" s="10">
        <f>SUM(G3:G18)</f>
        <v>158.40000000000003</v>
      </c>
      <c r="H19" s="10">
        <f>SUM(H3:H18)</f>
        <v>23.522400000000001</v>
      </c>
      <c r="I19" s="10">
        <f>SUM(I3:I18)</f>
        <v>14.113439999999999</v>
      </c>
      <c r="J19" s="9"/>
      <c r="K19" s="8"/>
      <c r="L19" s="9"/>
    </row>
  </sheetData>
  <mergeCells count="1">
    <mergeCell ref="A1:L1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2637-26F0-439D-A76E-4FD479A56D2B}">
  <dimension ref="A1:F15"/>
  <sheetViews>
    <sheetView workbookViewId="0">
      <selection activeCell="B11" sqref="B11"/>
    </sheetView>
  </sheetViews>
  <sheetFormatPr defaultColWidth="26.5703125" defaultRowHeight="15" x14ac:dyDescent="0.25"/>
  <cols>
    <col min="2" max="2" width="50.28515625" customWidth="1"/>
    <col min="3" max="3" width="59.5703125" customWidth="1"/>
    <col min="5" max="5" width="48.85546875" customWidth="1"/>
  </cols>
  <sheetData>
    <row r="1" spans="1:6" x14ac:dyDescent="0.25">
      <c r="A1" s="20" t="s">
        <v>48</v>
      </c>
      <c r="B1" s="21"/>
      <c r="C1" s="22"/>
      <c r="D1" s="22"/>
      <c r="E1" s="23"/>
      <c r="F1" s="22"/>
    </row>
    <row r="2" spans="1:6" x14ac:dyDescent="0.25">
      <c r="A2" s="24" t="s">
        <v>49</v>
      </c>
      <c r="B2" s="21"/>
      <c r="C2" s="22"/>
      <c r="D2" s="22"/>
      <c r="E2" s="22"/>
      <c r="F2" s="22"/>
    </row>
    <row r="3" spans="1:6" x14ac:dyDescent="0.25">
      <c r="A3" s="25" t="s">
        <v>50</v>
      </c>
      <c r="B3" s="21"/>
      <c r="C3" s="22"/>
      <c r="D3" s="23"/>
      <c r="E3" s="23"/>
      <c r="F3" s="23"/>
    </row>
    <row r="4" spans="1:6" x14ac:dyDescent="0.25">
      <c r="A4" s="26"/>
      <c r="B4" s="21"/>
      <c r="C4" s="27"/>
      <c r="D4" s="27"/>
      <c r="E4" s="27"/>
      <c r="F4" s="27"/>
    </row>
    <row r="5" spans="1:6" x14ac:dyDescent="0.25">
      <c r="A5" s="28"/>
      <c r="B5" s="21"/>
      <c r="C5" s="29"/>
      <c r="D5" s="22"/>
      <c r="E5" s="22"/>
      <c r="F5" s="30" t="s">
        <v>51</v>
      </c>
    </row>
    <row r="6" spans="1:6" ht="16.5" x14ac:dyDescent="0.25">
      <c r="A6" s="28"/>
      <c r="B6" s="21"/>
      <c r="C6" s="103">
        <v>44012</v>
      </c>
      <c r="D6" s="103"/>
      <c r="E6" s="103"/>
      <c r="F6" s="103"/>
    </row>
    <row r="7" spans="1:6" x14ac:dyDescent="0.25">
      <c r="A7" s="104"/>
      <c r="B7" s="104"/>
      <c r="C7" s="32" t="s">
        <v>52</v>
      </c>
      <c r="D7" s="44" t="s">
        <v>53</v>
      </c>
      <c r="E7" s="32" t="s">
        <v>54</v>
      </c>
      <c r="F7" s="32" t="s">
        <v>55</v>
      </c>
    </row>
    <row r="8" spans="1:6" ht="16.5" x14ac:dyDescent="0.25">
      <c r="A8" s="104"/>
      <c r="B8" s="104"/>
      <c r="C8" s="105" t="s">
        <v>56</v>
      </c>
      <c r="D8" s="105"/>
      <c r="E8" s="106" t="s">
        <v>57</v>
      </c>
      <c r="F8" s="106" t="s">
        <v>58</v>
      </c>
    </row>
    <row r="9" spans="1:6" ht="23.25" customHeight="1" thickBot="1" x14ac:dyDescent="0.3">
      <c r="A9" s="33"/>
      <c r="B9" s="34"/>
      <c r="C9" s="35" t="s">
        <v>59</v>
      </c>
      <c r="D9" s="35" t="s">
        <v>60</v>
      </c>
      <c r="E9" s="107"/>
      <c r="F9" s="107"/>
    </row>
    <row r="10" spans="1:6" ht="23.25" customHeight="1" x14ac:dyDescent="0.25">
      <c r="A10" s="31">
        <v>1</v>
      </c>
      <c r="B10" s="36" t="s">
        <v>61</v>
      </c>
      <c r="C10" s="37">
        <v>0</v>
      </c>
      <c r="D10" s="37">
        <v>514891.55472000001</v>
      </c>
      <c r="E10" s="37">
        <v>169.84001000000001</v>
      </c>
      <c r="F10" s="37">
        <v>514721.71471000003</v>
      </c>
    </row>
    <row r="11" spans="1:6" ht="13.5" customHeight="1" x14ac:dyDescent="0.25">
      <c r="A11" s="31">
        <v>2</v>
      </c>
      <c r="B11" s="36" t="s">
        <v>62</v>
      </c>
      <c r="C11" s="37"/>
      <c r="D11" s="37"/>
      <c r="E11" s="37"/>
      <c r="F11" s="37"/>
    </row>
    <row r="12" spans="1:6" ht="15.75" customHeight="1" x14ac:dyDescent="0.25">
      <c r="A12" s="38" t="s">
        <v>63</v>
      </c>
      <c r="B12" s="21" t="s">
        <v>67</v>
      </c>
      <c r="C12" s="39"/>
      <c r="D12" s="39"/>
      <c r="E12" s="39"/>
      <c r="F12" s="39"/>
    </row>
    <row r="13" spans="1:6" x14ac:dyDescent="0.25">
      <c r="A13" s="38" t="s">
        <v>64</v>
      </c>
      <c r="B13" s="21" t="s">
        <v>68</v>
      </c>
      <c r="C13" s="39"/>
      <c r="D13" s="39"/>
      <c r="E13" s="39"/>
      <c r="F13" s="39"/>
    </row>
    <row r="14" spans="1:6" ht="23.25" customHeight="1" x14ac:dyDescent="0.25">
      <c r="A14" s="40">
        <v>3</v>
      </c>
      <c r="B14" s="45" t="s">
        <v>65</v>
      </c>
      <c r="C14" s="37">
        <v>0</v>
      </c>
      <c r="D14" s="37">
        <v>103351.29167999999</v>
      </c>
      <c r="E14" s="37"/>
      <c r="F14" s="37">
        <v>103351.29167999999</v>
      </c>
    </row>
    <row r="15" spans="1:6" ht="16.5" x14ac:dyDescent="0.25">
      <c r="A15" s="41">
        <v>4</v>
      </c>
      <c r="B15" s="42" t="s">
        <v>66</v>
      </c>
      <c r="C15" s="43">
        <v>0</v>
      </c>
      <c r="D15" s="43">
        <v>618242.84640000004</v>
      </c>
      <c r="E15" s="43">
        <v>169.84001000000001</v>
      </c>
      <c r="F15" s="43">
        <v>618073.00639</v>
      </c>
    </row>
  </sheetData>
  <mergeCells count="5">
    <mergeCell ref="C6:F6"/>
    <mergeCell ref="A7:B8"/>
    <mergeCell ref="C8:D8"/>
    <mergeCell ref="E8:E9"/>
    <mergeCell ref="F8:F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407D-6D3B-4000-BFB4-C39BBC2C11D8}">
  <dimension ref="A1:G37"/>
  <sheetViews>
    <sheetView topLeftCell="A19" zoomScaleNormal="100" zoomScaleSheetLayoutView="90" workbookViewId="0">
      <selection activeCell="B18" sqref="B18"/>
    </sheetView>
  </sheetViews>
  <sheetFormatPr defaultColWidth="41.140625" defaultRowHeight="15" x14ac:dyDescent="0.25"/>
  <cols>
    <col min="1" max="1" width="13" customWidth="1"/>
    <col min="2" max="2" width="71.85546875" customWidth="1"/>
    <col min="3" max="3" width="18.140625" customWidth="1"/>
    <col min="4" max="4" width="18.5703125" customWidth="1"/>
    <col min="5" max="5" width="10.85546875" customWidth="1"/>
    <col min="6" max="6" width="12.42578125" customWidth="1"/>
    <col min="7" max="7" width="11" customWidth="1"/>
  </cols>
  <sheetData>
    <row r="1" spans="1:7" x14ac:dyDescent="0.25">
      <c r="A1" s="20" t="s">
        <v>69</v>
      </c>
      <c r="B1" s="21"/>
      <c r="C1" s="22"/>
      <c r="D1" s="22"/>
      <c r="E1" s="22"/>
      <c r="F1" s="22"/>
      <c r="G1" s="22"/>
    </row>
    <row r="2" spans="1:7" x14ac:dyDescent="0.25">
      <c r="A2" s="24" t="s">
        <v>70</v>
      </c>
      <c r="B2" s="21"/>
      <c r="C2" s="22"/>
      <c r="D2" s="22"/>
      <c r="E2" s="22"/>
      <c r="F2" s="22"/>
      <c r="G2" s="22"/>
    </row>
    <row r="3" spans="1:7" x14ac:dyDescent="0.25">
      <c r="A3" s="25" t="s">
        <v>50</v>
      </c>
      <c r="B3" s="21"/>
      <c r="C3" s="22"/>
      <c r="D3" s="22"/>
      <c r="E3" s="22"/>
      <c r="F3" s="22"/>
      <c r="G3" s="22"/>
    </row>
    <row r="4" spans="1:7" x14ac:dyDescent="0.25">
      <c r="A4" s="28"/>
      <c r="B4" s="51"/>
      <c r="C4" s="46"/>
      <c r="D4" s="27"/>
      <c r="E4" s="27"/>
      <c r="F4" s="27"/>
      <c r="G4" s="27"/>
    </row>
    <row r="5" spans="1:7" x14ac:dyDescent="0.25">
      <c r="A5" s="26"/>
      <c r="B5" s="21"/>
      <c r="C5" s="27"/>
      <c r="D5" s="27"/>
      <c r="E5" s="27"/>
      <c r="F5" s="27"/>
      <c r="G5" s="27"/>
    </row>
    <row r="6" spans="1:7" x14ac:dyDescent="0.25">
      <c r="A6" s="28"/>
      <c r="B6" s="21"/>
      <c r="C6" s="29"/>
      <c r="D6" s="29"/>
      <c r="E6" s="22"/>
      <c r="F6" s="22"/>
      <c r="G6" s="30" t="s">
        <v>51</v>
      </c>
    </row>
    <row r="7" spans="1:7" x14ac:dyDescent="0.25">
      <c r="A7" s="104"/>
      <c r="B7" s="104"/>
      <c r="C7" s="31" t="s">
        <v>52</v>
      </c>
      <c r="D7" s="31" t="s">
        <v>53</v>
      </c>
      <c r="E7" s="31" t="s">
        <v>54</v>
      </c>
      <c r="F7" s="31" t="s">
        <v>71</v>
      </c>
      <c r="G7" s="31" t="s">
        <v>72</v>
      </c>
    </row>
    <row r="8" spans="1:7" ht="16.5" x14ac:dyDescent="0.25">
      <c r="A8" s="104"/>
      <c r="B8" s="104"/>
      <c r="C8" s="47">
        <v>44561</v>
      </c>
      <c r="D8" s="47">
        <v>44469</v>
      </c>
      <c r="E8" s="48">
        <v>44377</v>
      </c>
      <c r="F8" s="48">
        <v>44286</v>
      </c>
      <c r="G8" s="48">
        <v>44196</v>
      </c>
    </row>
    <row r="9" spans="1:7" ht="17.25" thickBot="1" x14ac:dyDescent="0.3">
      <c r="A9" s="33"/>
      <c r="B9" s="34" t="s">
        <v>73</v>
      </c>
      <c r="C9" s="33"/>
      <c r="D9" s="33"/>
      <c r="E9" s="33"/>
      <c r="F9" s="33"/>
      <c r="G9" s="33"/>
    </row>
    <row r="10" spans="1:7" x14ac:dyDescent="0.25">
      <c r="A10" s="28">
        <v>1</v>
      </c>
      <c r="B10" s="21" t="s">
        <v>74</v>
      </c>
      <c r="C10" s="39">
        <v>354074</v>
      </c>
      <c r="D10" s="39">
        <v>377466.37498000002</v>
      </c>
      <c r="E10" s="39">
        <v>375561.64545999997</v>
      </c>
      <c r="F10" s="39">
        <v>363044.53108999995</v>
      </c>
      <c r="G10" s="39">
        <v>360011.31426000001</v>
      </c>
    </row>
    <row r="11" spans="1:7" x14ac:dyDescent="0.25">
      <c r="A11" s="28">
        <v>2</v>
      </c>
      <c r="B11" s="21" t="s">
        <v>75</v>
      </c>
      <c r="C11" s="39">
        <v>354074</v>
      </c>
      <c r="D11" s="39">
        <v>377466.37498000002</v>
      </c>
      <c r="E11" s="39">
        <v>375561.64545999997</v>
      </c>
      <c r="F11" s="39">
        <v>363044.53108999995</v>
      </c>
      <c r="G11" s="39">
        <v>360011.31426000001</v>
      </c>
    </row>
    <row r="12" spans="1:7" x14ac:dyDescent="0.25">
      <c r="A12" s="28">
        <v>3</v>
      </c>
      <c r="B12" s="21" t="s">
        <v>76</v>
      </c>
      <c r="C12" s="39">
        <v>354074</v>
      </c>
      <c r="D12" s="39">
        <v>377466.37498000002</v>
      </c>
      <c r="E12" s="39">
        <v>375561.64545999997</v>
      </c>
      <c r="F12" s="39">
        <v>363044.53108999995</v>
      </c>
      <c r="G12" s="39">
        <v>360011.31426000001</v>
      </c>
    </row>
    <row r="13" spans="1:7" ht="28.5" x14ac:dyDescent="0.25">
      <c r="A13" s="28" t="s">
        <v>77</v>
      </c>
      <c r="B13" s="21" t="s">
        <v>78</v>
      </c>
      <c r="C13" s="39"/>
      <c r="D13" s="39">
        <v>0</v>
      </c>
      <c r="E13" s="39">
        <v>0</v>
      </c>
      <c r="F13" s="39">
        <v>0</v>
      </c>
      <c r="G13" s="39">
        <v>0</v>
      </c>
    </row>
    <row r="14" spans="1:7" x14ac:dyDescent="0.25">
      <c r="A14" s="28" t="s">
        <v>79</v>
      </c>
      <c r="B14" s="21" t="s">
        <v>80</v>
      </c>
      <c r="C14" s="39"/>
      <c r="D14" s="39">
        <v>0</v>
      </c>
      <c r="E14" s="39">
        <v>0</v>
      </c>
      <c r="F14" s="39">
        <v>0</v>
      </c>
      <c r="G14" s="39">
        <v>0</v>
      </c>
    </row>
    <row r="15" spans="1:7" ht="17.25" thickBot="1" x14ac:dyDescent="0.3">
      <c r="A15" s="33"/>
      <c r="B15" s="34" t="s">
        <v>81</v>
      </c>
      <c r="C15" s="33"/>
      <c r="D15" s="33"/>
      <c r="E15" s="33"/>
      <c r="F15" s="33"/>
      <c r="G15" s="33"/>
    </row>
    <row r="16" spans="1:7" x14ac:dyDescent="0.25">
      <c r="A16" s="28">
        <v>4</v>
      </c>
      <c r="B16" s="21" t="s">
        <v>82</v>
      </c>
      <c r="C16" s="39">
        <v>1943926</v>
      </c>
      <c r="D16" s="39">
        <v>1956707.33531</v>
      </c>
      <c r="E16" s="39">
        <v>1853060.93044</v>
      </c>
      <c r="F16" s="39">
        <v>1779419.0397399999</v>
      </c>
      <c r="G16" s="39">
        <v>1809051.5820499999</v>
      </c>
    </row>
    <row r="17" spans="1:7" ht="17.25" thickBot="1" x14ac:dyDescent="0.3">
      <c r="A17" s="33"/>
      <c r="B17" s="34" t="s">
        <v>83</v>
      </c>
      <c r="C17" s="33"/>
      <c r="D17" s="33"/>
      <c r="E17" s="33"/>
      <c r="F17" s="33"/>
      <c r="G17" s="33"/>
    </row>
    <row r="18" spans="1:7" x14ac:dyDescent="0.25">
      <c r="A18" s="28">
        <v>5</v>
      </c>
      <c r="B18" s="21" t="s">
        <v>84</v>
      </c>
      <c r="C18" s="49">
        <v>0.18214384651665538</v>
      </c>
      <c r="D18" s="49">
        <v>0.19290895892726759</v>
      </c>
      <c r="E18" s="49">
        <v>0.2026709641818549</v>
      </c>
      <c r="F18" s="49">
        <v>0.20402419159404198</v>
      </c>
      <c r="G18" s="49">
        <v>0.19900555508319925</v>
      </c>
    </row>
    <row r="19" spans="1:7" x14ac:dyDescent="0.25">
      <c r="A19" s="28">
        <v>6</v>
      </c>
      <c r="B19" s="21" t="s">
        <v>85</v>
      </c>
      <c r="C19" s="49">
        <v>0.18214384651665538</v>
      </c>
      <c r="D19" s="49">
        <v>0.19290895892726759</v>
      </c>
      <c r="E19" s="49">
        <v>0.2026709641818549</v>
      </c>
      <c r="F19" s="49">
        <v>0.20402419159404198</v>
      </c>
      <c r="G19" s="49">
        <v>0.19900555508319925</v>
      </c>
    </row>
    <row r="20" spans="1:7" x14ac:dyDescent="0.25">
      <c r="A20" s="28">
        <v>7</v>
      </c>
      <c r="B20" s="21" t="s">
        <v>86</v>
      </c>
      <c r="C20" s="49">
        <v>0.18214384651665538</v>
      </c>
      <c r="D20" s="49">
        <v>0.19290895892726759</v>
      </c>
      <c r="E20" s="49">
        <v>0.2026709641818549</v>
      </c>
      <c r="F20" s="49">
        <v>0.20402419159404198</v>
      </c>
      <c r="G20" s="49">
        <v>0.19900555508319925</v>
      </c>
    </row>
    <row r="21" spans="1:7" ht="17.25" thickBot="1" x14ac:dyDescent="0.3">
      <c r="A21" s="33"/>
      <c r="B21" s="34" t="s">
        <v>87</v>
      </c>
      <c r="C21" s="33"/>
      <c r="D21" s="33"/>
      <c r="E21" s="33"/>
      <c r="F21" s="33"/>
      <c r="G21" s="33"/>
    </row>
    <row r="22" spans="1:7" x14ac:dyDescent="0.25">
      <c r="A22" s="28">
        <v>8</v>
      </c>
      <c r="B22" s="21" t="s">
        <v>88</v>
      </c>
      <c r="C22" s="49">
        <v>1.9999999999279809E-2</v>
      </c>
      <c r="D22" s="49">
        <v>1.6250000000619665E-2</v>
      </c>
      <c r="E22" s="49">
        <v>1.6250000000188877E-2</v>
      </c>
      <c r="F22" s="49">
        <v>1.2500000000000001E-2</v>
      </c>
      <c r="G22" s="49">
        <v>1.2500000000000002E-2</v>
      </c>
    </row>
    <row r="23" spans="1:7" x14ac:dyDescent="0.25">
      <c r="A23" s="28">
        <v>9</v>
      </c>
      <c r="B23" s="21" t="s">
        <v>89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</row>
    <row r="24" spans="1:7" x14ac:dyDescent="0.25">
      <c r="A24" s="28">
        <v>10</v>
      </c>
      <c r="B24" s="21" t="s">
        <v>90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</row>
    <row r="25" spans="1:7" x14ac:dyDescent="0.25">
      <c r="A25" s="28">
        <v>11</v>
      </c>
      <c r="B25" s="21" t="s">
        <v>91</v>
      </c>
      <c r="C25" s="49">
        <v>1.9999999999279809E-2</v>
      </c>
      <c r="D25" s="49">
        <v>1.6250000000619665E-2</v>
      </c>
      <c r="E25" s="49">
        <v>1.6250000000188877E-2</v>
      </c>
      <c r="F25" s="49">
        <v>1.2500000000000001E-2</v>
      </c>
      <c r="G25" s="49">
        <v>1.2500000000000002E-2</v>
      </c>
    </row>
    <row r="26" spans="1:7" ht="28.5" x14ac:dyDescent="0.25">
      <c r="A26" s="28">
        <v>12</v>
      </c>
      <c r="B26" s="21" t="s">
        <v>92</v>
      </c>
      <c r="C26" s="49">
        <v>0.1171438465173756</v>
      </c>
      <c r="D26" s="49">
        <v>0.13165895892664795</v>
      </c>
      <c r="E26" s="49">
        <v>0.14142096418166603</v>
      </c>
      <c r="F26" s="49">
        <v>0.14652419159221555</v>
      </c>
      <c r="G26" s="49">
        <v>0.14150555508078083</v>
      </c>
    </row>
    <row r="27" spans="1:7" ht="17.25" thickBot="1" x14ac:dyDescent="0.3">
      <c r="A27" s="33"/>
      <c r="B27" s="34" t="s">
        <v>93</v>
      </c>
      <c r="C27" s="33"/>
      <c r="D27" s="33"/>
      <c r="E27" s="33"/>
      <c r="F27" s="33"/>
      <c r="G27" s="33"/>
    </row>
    <row r="28" spans="1:7" x14ac:dyDescent="0.25">
      <c r="A28" s="28">
        <v>13</v>
      </c>
      <c r="B28" s="21" t="s">
        <v>94</v>
      </c>
      <c r="C28" s="50" t="s">
        <v>95</v>
      </c>
      <c r="D28" s="50" t="s">
        <v>95</v>
      </c>
      <c r="E28" s="50" t="s">
        <v>95</v>
      </c>
      <c r="F28" s="50" t="s">
        <v>95</v>
      </c>
      <c r="G28" s="50" t="s">
        <v>95</v>
      </c>
    </row>
    <row r="29" spans="1:7" x14ac:dyDescent="0.25">
      <c r="A29" s="28">
        <v>14</v>
      </c>
      <c r="B29" s="21" t="s">
        <v>96</v>
      </c>
      <c r="C29" s="50" t="s">
        <v>95</v>
      </c>
      <c r="D29" s="50" t="s">
        <v>95</v>
      </c>
      <c r="E29" s="50" t="s">
        <v>95</v>
      </c>
      <c r="F29" s="50" t="s">
        <v>95</v>
      </c>
      <c r="G29" s="50" t="s">
        <v>95</v>
      </c>
    </row>
    <row r="30" spans="1:7" ht="17.25" thickBot="1" x14ac:dyDescent="0.3">
      <c r="A30" s="33"/>
      <c r="B30" s="34" t="s">
        <v>97</v>
      </c>
      <c r="C30" s="33"/>
      <c r="D30" s="33"/>
      <c r="E30" s="33"/>
      <c r="F30" s="33"/>
      <c r="G30" s="33"/>
    </row>
    <row r="31" spans="1:7" x14ac:dyDescent="0.25">
      <c r="A31" s="28">
        <v>15</v>
      </c>
      <c r="B31" s="21" t="s">
        <v>98</v>
      </c>
      <c r="C31" s="50" t="s">
        <v>95</v>
      </c>
      <c r="D31" s="50" t="s">
        <v>95</v>
      </c>
      <c r="E31" s="50" t="s">
        <v>95</v>
      </c>
      <c r="F31" s="50" t="s">
        <v>95</v>
      </c>
      <c r="G31" s="50" t="s">
        <v>95</v>
      </c>
    </row>
    <row r="32" spans="1:7" x14ac:dyDescent="0.25">
      <c r="A32" s="28">
        <v>16</v>
      </c>
      <c r="B32" s="21" t="s">
        <v>99</v>
      </c>
      <c r="C32" s="50" t="s">
        <v>95</v>
      </c>
      <c r="D32" s="50" t="s">
        <v>95</v>
      </c>
      <c r="E32" s="50" t="s">
        <v>95</v>
      </c>
      <c r="F32" s="50" t="s">
        <v>95</v>
      </c>
      <c r="G32" s="50" t="s">
        <v>95</v>
      </c>
    </row>
    <row r="33" spans="1:7" x14ac:dyDescent="0.25">
      <c r="A33" s="28">
        <v>17</v>
      </c>
      <c r="B33" s="21" t="s">
        <v>100</v>
      </c>
      <c r="C33" s="50" t="s">
        <v>95</v>
      </c>
      <c r="D33" s="50" t="s">
        <v>95</v>
      </c>
      <c r="E33" s="50" t="s">
        <v>95</v>
      </c>
      <c r="F33" s="50" t="s">
        <v>95</v>
      </c>
      <c r="G33" s="50" t="s">
        <v>95</v>
      </c>
    </row>
    <row r="34" spans="1:7" ht="17.25" thickBot="1" x14ac:dyDescent="0.3">
      <c r="A34" s="33"/>
      <c r="B34" s="34" t="s">
        <v>101</v>
      </c>
      <c r="C34" s="33"/>
      <c r="D34" s="33"/>
      <c r="E34" s="33"/>
      <c r="F34" s="33"/>
      <c r="G34" s="33"/>
    </row>
    <row r="35" spans="1:7" x14ac:dyDescent="0.25">
      <c r="A35" s="28">
        <v>18</v>
      </c>
      <c r="B35" s="21" t="s">
        <v>102</v>
      </c>
      <c r="C35" s="50" t="s">
        <v>95</v>
      </c>
      <c r="D35" s="50" t="s">
        <v>95</v>
      </c>
      <c r="E35" s="50" t="s">
        <v>95</v>
      </c>
      <c r="F35" s="50" t="s">
        <v>95</v>
      </c>
      <c r="G35" s="50" t="s">
        <v>95</v>
      </c>
    </row>
    <row r="36" spans="1:7" x14ac:dyDescent="0.25">
      <c r="A36" s="28">
        <v>19</v>
      </c>
      <c r="B36" s="21" t="s">
        <v>103</v>
      </c>
      <c r="C36" s="50" t="s">
        <v>95</v>
      </c>
      <c r="D36" s="50" t="s">
        <v>95</v>
      </c>
      <c r="E36" s="50" t="s">
        <v>95</v>
      </c>
      <c r="F36" s="50" t="s">
        <v>95</v>
      </c>
      <c r="G36" s="50" t="s">
        <v>95</v>
      </c>
    </row>
    <row r="37" spans="1:7" x14ac:dyDescent="0.25">
      <c r="A37" s="28">
        <v>20</v>
      </c>
      <c r="B37" s="21" t="s">
        <v>104</v>
      </c>
      <c r="C37" s="50" t="s">
        <v>95</v>
      </c>
      <c r="D37" s="50" t="s">
        <v>95</v>
      </c>
      <c r="E37" s="50" t="s">
        <v>95</v>
      </c>
      <c r="F37" s="50" t="s">
        <v>95</v>
      </c>
      <c r="G37" s="50" t="s">
        <v>95</v>
      </c>
    </row>
  </sheetData>
  <mergeCells count="1">
    <mergeCell ref="A7:B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7478-BD0F-4EBB-9884-90B27BDD6D9C}">
  <dimension ref="A1:Y14"/>
  <sheetViews>
    <sheetView topLeftCell="A4" workbookViewId="0">
      <selection activeCell="B6" sqref="B6:Y6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6.7109375" bestFit="1" customWidth="1"/>
    <col min="4" max="4" width="16.85546875" bestFit="1" customWidth="1"/>
    <col min="5" max="5" width="5.140625" bestFit="1" customWidth="1"/>
    <col min="6" max="6" width="15.42578125" bestFit="1" customWidth="1"/>
    <col min="7" max="7" width="7.42578125" bestFit="1" customWidth="1"/>
    <col min="8" max="8" width="16.85546875" bestFit="1" customWidth="1"/>
    <col min="9" max="9" width="5.140625" bestFit="1" customWidth="1"/>
    <col min="10" max="10" width="42.5703125" bestFit="1" customWidth="1"/>
    <col min="11" max="11" width="4.7109375" bestFit="1" customWidth="1"/>
    <col min="12" max="12" width="7.42578125" bestFit="1" customWidth="1"/>
    <col min="13" max="13" width="35.7109375" bestFit="1" customWidth="1"/>
    <col min="14" max="14" width="8.85546875" bestFit="1" customWidth="1"/>
    <col min="15" max="15" width="9" bestFit="1" customWidth="1"/>
    <col min="16" max="16" width="8.85546875" bestFit="1" customWidth="1"/>
    <col min="17" max="17" width="9" bestFit="1" customWidth="1"/>
    <col min="18" max="18" width="8.140625" bestFit="1" customWidth="1"/>
    <col min="19" max="21" width="9" bestFit="1" customWidth="1"/>
    <col min="22" max="22" width="13.28515625" bestFit="1" customWidth="1"/>
    <col min="23" max="23" width="35.7109375" bestFit="1" customWidth="1"/>
    <col min="24" max="24" width="7.42578125" bestFit="1" customWidth="1"/>
    <col min="25" max="25" width="26.5703125" bestFit="1" customWidth="1"/>
  </cols>
  <sheetData>
    <row r="1" spans="1:25" x14ac:dyDescent="0.25">
      <c r="A1" s="108"/>
      <c r="B1" s="108"/>
      <c r="C1" s="109" t="s">
        <v>105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 t="s">
        <v>106</v>
      </c>
      <c r="Y1" s="112"/>
    </row>
    <row r="2" spans="1:25" x14ac:dyDescent="0.25">
      <c r="A2" s="108"/>
      <c r="B2" s="108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3">
        <v>44875.690347222146</v>
      </c>
      <c r="Y2" s="114"/>
    </row>
    <row r="3" spans="1:25" x14ac:dyDescent="0.25">
      <c r="A3" s="115" t="s">
        <v>107</v>
      </c>
      <c r="B3" s="116"/>
      <c r="C3" s="117" t="s">
        <v>108</v>
      </c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9" t="s">
        <v>109</v>
      </c>
      <c r="Y3" s="120"/>
    </row>
    <row r="4" spans="1:25" x14ac:dyDescent="0.25">
      <c r="A4" s="116"/>
      <c r="B4" s="116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21">
        <v>44875.690347222146</v>
      </c>
      <c r="Y4" s="122"/>
    </row>
    <row r="5" spans="1:25" x14ac:dyDescent="0.25">
      <c r="A5" s="123" t="s">
        <v>110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</row>
    <row r="6" spans="1:25" ht="22.5" x14ac:dyDescent="0.25">
      <c r="A6" s="52" t="s">
        <v>111</v>
      </c>
      <c r="B6" s="125" t="s">
        <v>112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</row>
    <row r="7" spans="1:25" ht="22.5" x14ac:dyDescent="0.25">
      <c r="A7" s="52" t="s">
        <v>113</v>
      </c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</row>
    <row r="8" spans="1:25" ht="22.5" x14ac:dyDescent="0.25">
      <c r="A8" s="52" t="s">
        <v>115</v>
      </c>
      <c r="B8" s="125" t="s">
        <v>16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</row>
    <row r="9" spans="1:25" x14ac:dyDescent="0.25">
      <c r="A9" s="52" t="s">
        <v>116</v>
      </c>
      <c r="B9" s="125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</row>
    <row r="10" spans="1:25" ht="56.25" x14ac:dyDescent="0.25">
      <c r="A10" s="53" t="s">
        <v>16</v>
      </c>
      <c r="B10" s="53" t="s">
        <v>117</v>
      </c>
      <c r="C10" s="53" t="s">
        <v>118</v>
      </c>
      <c r="D10" s="53" t="s">
        <v>119</v>
      </c>
      <c r="E10" s="53" t="s">
        <v>120</v>
      </c>
      <c r="F10" s="53" t="s">
        <v>121</v>
      </c>
      <c r="G10" s="53" t="s">
        <v>122</v>
      </c>
      <c r="H10" s="53" t="s">
        <v>123</v>
      </c>
      <c r="I10" s="53" t="s">
        <v>7</v>
      </c>
      <c r="J10" s="53" t="s">
        <v>124</v>
      </c>
      <c r="K10" s="53" t="s">
        <v>125</v>
      </c>
      <c r="L10" s="53" t="s">
        <v>126</v>
      </c>
      <c r="M10" s="53" t="s">
        <v>127</v>
      </c>
      <c r="N10" s="53" t="s">
        <v>128</v>
      </c>
      <c r="O10" s="53" t="s">
        <v>129</v>
      </c>
      <c r="P10" s="53" t="s">
        <v>130</v>
      </c>
      <c r="Q10" s="53" t="s">
        <v>131</v>
      </c>
      <c r="R10" s="53" t="s">
        <v>132</v>
      </c>
      <c r="S10" s="53" t="s">
        <v>133</v>
      </c>
      <c r="T10" s="53" t="s">
        <v>134</v>
      </c>
      <c r="U10" s="53" t="s">
        <v>135</v>
      </c>
      <c r="V10" s="53" t="s">
        <v>136</v>
      </c>
      <c r="W10" s="53" t="s">
        <v>137</v>
      </c>
      <c r="X10" s="53" t="s">
        <v>138</v>
      </c>
      <c r="Y10" s="53" t="s">
        <v>139</v>
      </c>
    </row>
    <row r="11" spans="1:25" x14ac:dyDescent="0.25">
      <c r="A11" s="54">
        <v>12</v>
      </c>
      <c r="B11" s="55" t="s">
        <v>140</v>
      </c>
      <c r="C11" s="54">
        <v>1</v>
      </c>
      <c r="D11" s="55" t="s">
        <v>141</v>
      </c>
      <c r="E11" s="54">
        <v>44</v>
      </c>
      <c r="F11" s="55" t="s">
        <v>142</v>
      </c>
      <c r="G11" s="54">
        <v>1783</v>
      </c>
      <c r="H11" s="55" t="s">
        <v>141</v>
      </c>
      <c r="I11" s="54">
        <v>69</v>
      </c>
      <c r="J11" s="55" t="s">
        <v>143</v>
      </c>
      <c r="K11" s="54" t="s">
        <v>144</v>
      </c>
      <c r="L11" s="54" t="s">
        <v>145</v>
      </c>
      <c r="M11" s="55" t="s">
        <v>146</v>
      </c>
      <c r="N11" s="54">
        <v>0</v>
      </c>
      <c r="O11" s="55" t="s">
        <v>147</v>
      </c>
      <c r="P11" s="54" t="s">
        <v>147</v>
      </c>
      <c r="Q11" s="55" t="s">
        <v>147</v>
      </c>
      <c r="R11" s="54">
        <v>0</v>
      </c>
      <c r="S11" s="55" t="s">
        <v>147</v>
      </c>
      <c r="T11" s="54" t="s">
        <v>147</v>
      </c>
      <c r="U11" s="55" t="s">
        <v>147</v>
      </c>
      <c r="V11" s="55" t="s">
        <v>148</v>
      </c>
      <c r="W11" s="55" t="s">
        <v>146</v>
      </c>
      <c r="X11" s="54">
        <v>23052</v>
      </c>
      <c r="Y11" s="55" t="s">
        <v>149</v>
      </c>
    </row>
    <row r="12" spans="1:25" x14ac:dyDescent="0.25">
      <c r="A12" s="54">
        <v>12</v>
      </c>
      <c r="B12" s="55" t="s">
        <v>140</v>
      </c>
      <c r="C12" s="54">
        <v>1</v>
      </c>
      <c r="D12" s="55" t="s">
        <v>141</v>
      </c>
      <c r="E12" s="54">
        <v>44</v>
      </c>
      <c r="F12" s="55" t="s">
        <v>142</v>
      </c>
      <c r="G12" s="54">
        <v>1783</v>
      </c>
      <c r="H12" s="55" t="s">
        <v>141</v>
      </c>
      <c r="I12" s="54">
        <v>69</v>
      </c>
      <c r="J12" s="55" t="s">
        <v>143</v>
      </c>
      <c r="K12" s="54" t="s">
        <v>150</v>
      </c>
      <c r="L12" s="54" t="s">
        <v>151</v>
      </c>
      <c r="M12" s="55" t="s">
        <v>152</v>
      </c>
      <c r="N12" s="54">
        <v>0</v>
      </c>
      <c r="O12" s="55" t="s">
        <v>147</v>
      </c>
      <c r="P12" s="54" t="s">
        <v>147</v>
      </c>
      <c r="Q12" s="55" t="s">
        <v>147</v>
      </c>
      <c r="R12" s="54">
        <v>0</v>
      </c>
      <c r="S12" s="55" t="s">
        <v>147</v>
      </c>
      <c r="T12" s="54" t="s">
        <v>147</v>
      </c>
      <c r="U12" s="55" t="s">
        <v>147</v>
      </c>
      <c r="V12" s="55" t="s">
        <v>153</v>
      </c>
      <c r="W12" s="55" t="s">
        <v>152</v>
      </c>
      <c r="X12" s="54">
        <v>23052</v>
      </c>
      <c r="Y12" s="55" t="s">
        <v>149</v>
      </c>
    </row>
    <row r="13" spans="1:25" x14ac:dyDescent="0.25">
      <c r="A13" s="54">
        <v>12</v>
      </c>
      <c r="B13" s="55" t="s">
        <v>140</v>
      </c>
      <c r="C13" s="54">
        <v>2</v>
      </c>
      <c r="D13" s="55" t="s">
        <v>154</v>
      </c>
      <c r="E13" s="54">
        <v>44</v>
      </c>
      <c r="F13" s="55" t="s">
        <v>142</v>
      </c>
      <c r="G13" s="54">
        <v>1784</v>
      </c>
      <c r="H13" s="55" t="s">
        <v>154</v>
      </c>
      <c r="I13" s="54">
        <v>69</v>
      </c>
      <c r="J13" s="55" t="s">
        <v>143</v>
      </c>
      <c r="K13" s="54" t="s">
        <v>144</v>
      </c>
      <c r="L13" s="54" t="s">
        <v>151</v>
      </c>
      <c r="M13" s="55" t="s">
        <v>152</v>
      </c>
      <c r="N13" s="54">
        <v>0</v>
      </c>
      <c r="O13" s="55" t="s">
        <v>147</v>
      </c>
      <c r="P13" s="54" t="s">
        <v>147</v>
      </c>
      <c r="Q13" s="55" t="s">
        <v>147</v>
      </c>
      <c r="R13" s="54">
        <v>0</v>
      </c>
      <c r="S13" s="55" t="s">
        <v>147</v>
      </c>
      <c r="T13" s="54" t="s">
        <v>147</v>
      </c>
      <c r="U13" s="55" t="s">
        <v>147</v>
      </c>
      <c r="V13" s="55" t="s">
        <v>153</v>
      </c>
      <c r="W13" s="55" t="s">
        <v>152</v>
      </c>
      <c r="X13" s="54">
        <v>23053</v>
      </c>
      <c r="Y13" s="55" t="s">
        <v>155</v>
      </c>
    </row>
    <row r="14" spans="1:25" x14ac:dyDescent="0.25">
      <c r="A14" s="54">
        <v>12</v>
      </c>
      <c r="B14" s="55" t="s">
        <v>140</v>
      </c>
      <c r="C14" s="54">
        <v>2</v>
      </c>
      <c r="D14" s="55" t="s">
        <v>154</v>
      </c>
      <c r="E14" s="54">
        <v>44</v>
      </c>
      <c r="F14" s="55" t="s">
        <v>142</v>
      </c>
      <c r="G14" s="54">
        <v>1784</v>
      </c>
      <c r="H14" s="55" t="s">
        <v>154</v>
      </c>
      <c r="I14" s="54">
        <v>69</v>
      </c>
      <c r="J14" s="55" t="s">
        <v>143</v>
      </c>
      <c r="K14" s="54" t="s">
        <v>150</v>
      </c>
      <c r="L14" s="54" t="s">
        <v>145</v>
      </c>
      <c r="M14" s="55" t="s">
        <v>146</v>
      </c>
      <c r="N14" s="54">
        <v>0</v>
      </c>
      <c r="O14" s="55" t="s">
        <v>147</v>
      </c>
      <c r="P14" s="54" t="s">
        <v>147</v>
      </c>
      <c r="Q14" s="55" t="s">
        <v>147</v>
      </c>
      <c r="R14" s="54">
        <v>0</v>
      </c>
      <c r="S14" s="55" t="s">
        <v>147</v>
      </c>
      <c r="T14" s="54" t="s">
        <v>147</v>
      </c>
      <c r="U14" s="55" t="s">
        <v>147</v>
      </c>
      <c r="V14" s="55" t="s">
        <v>148</v>
      </c>
      <c r="W14" s="55" t="s">
        <v>146</v>
      </c>
      <c r="X14" s="54">
        <v>23053</v>
      </c>
      <c r="Y14" s="55" t="s">
        <v>155</v>
      </c>
    </row>
  </sheetData>
  <mergeCells count="13">
    <mergeCell ref="A5:Y5"/>
    <mergeCell ref="B6:Y6"/>
    <mergeCell ref="B7:Y7"/>
    <mergeCell ref="B8:Y8"/>
    <mergeCell ref="B9:Y9"/>
    <mergeCell ref="A1:B2"/>
    <mergeCell ref="C1:W2"/>
    <mergeCell ref="X1:Y1"/>
    <mergeCell ref="X2:Y2"/>
    <mergeCell ref="A3:B4"/>
    <mergeCell ref="C3:W4"/>
    <mergeCell ref="X3:Y3"/>
    <mergeCell ref="X4:Y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0A8A-6AB0-4223-B422-30C91D7959C1}">
  <dimension ref="A1:I14"/>
  <sheetViews>
    <sheetView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30.28515625" bestFit="1" customWidth="1"/>
    <col min="3" max="3" width="33.140625" bestFit="1" customWidth="1"/>
    <col min="4" max="4" width="51.7109375" bestFit="1" customWidth="1"/>
    <col min="5" max="5" width="21.85546875" bestFit="1" customWidth="1"/>
    <col min="6" max="6" width="9.7109375" bestFit="1" customWidth="1"/>
    <col min="7" max="7" width="21.85546875" bestFit="1" customWidth="1"/>
    <col min="8" max="8" width="14" bestFit="1" customWidth="1"/>
    <col min="9" max="9" width="255.7109375" bestFit="1" customWidth="1"/>
  </cols>
  <sheetData>
    <row r="1" spans="1:9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</row>
    <row r="2" spans="1:9" x14ac:dyDescent="0.25">
      <c r="A2" t="s">
        <v>165</v>
      </c>
      <c r="B2" t="s">
        <v>166</v>
      </c>
      <c r="C2" t="s">
        <v>167</v>
      </c>
      <c r="D2" t="s">
        <v>168</v>
      </c>
      <c r="E2" t="s">
        <v>169</v>
      </c>
      <c r="F2" t="s">
        <v>170</v>
      </c>
      <c r="G2" s="56">
        <v>45292</v>
      </c>
      <c r="H2" t="s">
        <v>171</v>
      </c>
      <c r="I2" t="s">
        <v>172</v>
      </c>
    </row>
    <row r="3" spans="1:9" x14ac:dyDescent="0.25">
      <c r="A3" t="s">
        <v>173</v>
      </c>
      <c r="B3" t="s">
        <v>166</v>
      </c>
      <c r="C3" t="s">
        <v>167</v>
      </c>
      <c r="D3" t="s">
        <v>168</v>
      </c>
      <c r="E3" t="s">
        <v>169</v>
      </c>
      <c r="F3" t="s">
        <v>170</v>
      </c>
      <c r="G3" s="56">
        <v>45292</v>
      </c>
      <c r="H3" t="s">
        <v>171</v>
      </c>
      <c r="I3" t="s">
        <v>172</v>
      </c>
    </row>
    <row r="4" spans="1:9" x14ac:dyDescent="0.25">
      <c r="A4" t="s">
        <v>174</v>
      </c>
      <c r="B4" t="s">
        <v>166</v>
      </c>
      <c r="C4" t="s">
        <v>167</v>
      </c>
      <c r="D4" t="s">
        <v>168</v>
      </c>
      <c r="E4" t="s">
        <v>169</v>
      </c>
      <c r="F4" t="s">
        <v>170</v>
      </c>
      <c r="G4" s="56">
        <v>45292</v>
      </c>
      <c r="H4" t="s">
        <v>171</v>
      </c>
      <c r="I4" t="s">
        <v>175</v>
      </c>
    </row>
    <row r="5" spans="1:9" x14ac:dyDescent="0.25">
      <c r="A5" t="s">
        <v>176</v>
      </c>
      <c r="B5" t="s">
        <v>166</v>
      </c>
      <c r="C5" t="s">
        <v>167</v>
      </c>
      <c r="D5" t="s">
        <v>168</v>
      </c>
      <c r="E5" t="s">
        <v>169</v>
      </c>
      <c r="F5" t="s">
        <v>170</v>
      </c>
      <c r="G5" s="56">
        <v>45292</v>
      </c>
      <c r="H5" t="s">
        <v>171</v>
      </c>
      <c r="I5" t="s">
        <v>175</v>
      </c>
    </row>
    <row r="6" spans="1:9" x14ac:dyDescent="0.25">
      <c r="A6" t="s">
        <v>177</v>
      </c>
      <c r="B6" t="s">
        <v>166</v>
      </c>
      <c r="C6" t="s">
        <v>167</v>
      </c>
      <c r="D6" t="s">
        <v>168</v>
      </c>
      <c r="E6" t="s">
        <v>169</v>
      </c>
      <c r="F6" t="s">
        <v>170</v>
      </c>
      <c r="G6" s="56">
        <v>45292</v>
      </c>
      <c r="H6" t="s">
        <v>171</v>
      </c>
      <c r="I6" t="s">
        <v>178</v>
      </c>
    </row>
    <row r="7" spans="1:9" x14ac:dyDescent="0.25">
      <c r="A7" t="s">
        <v>179</v>
      </c>
      <c r="B7" t="s">
        <v>180</v>
      </c>
      <c r="C7" t="s">
        <v>181</v>
      </c>
      <c r="D7" t="s">
        <v>182</v>
      </c>
      <c r="E7" t="s">
        <v>169</v>
      </c>
      <c r="F7" t="s">
        <v>170</v>
      </c>
      <c r="G7" s="56">
        <v>45293</v>
      </c>
      <c r="H7" t="s">
        <v>171</v>
      </c>
      <c r="I7" t="s">
        <v>183</v>
      </c>
    </row>
    <row r="8" spans="1:9" x14ac:dyDescent="0.25">
      <c r="A8" t="s">
        <v>184</v>
      </c>
      <c r="B8" t="s">
        <v>185</v>
      </c>
      <c r="C8" t="s">
        <v>186</v>
      </c>
      <c r="D8" t="s">
        <v>187</v>
      </c>
      <c r="E8" t="s">
        <v>188</v>
      </c>
      <c r="F8" t="s">
        <v>189</v>
      </c>
      <c r="G8" s="56">
        <v>45293</v>
      </c>
      <c r="H8" t="s">
        <v>171</v>
      </c>
      <c r="I8" t="s">
        <v>190</v>
      </c>
    </row>
    <row r="9" spans="1:9" x14ac:dyDescent="0.25">
      <c r="A9" t="s">
        <v>191</v>
      </c>
      <c r="B9" t="s">
        <v>192</v>
      </c>
      <c r="C9" t="s">
        <v>193</v>
      </c>
      <c r="D9" t="s">
        <v>194</v>
      </c>
      <c r="E9" t="s">
        <v>188</v>
      </c>
      <c r="F9" t="s">
        <v>189</v>
      </c>
      <c r="G9" s="56">
        <v>45293</v>
      </c>
      <c r="H9" t="s">
        <v>171</v>
      </c>
      <c r="I9" t="s">
        <v>195</v>
      </c>
    </row>
    <row r="10" spans="1:9" x14ac:dyDescent="0.25">
      <c r="A10" t="s">
        <v>196</v>
      </c>
      <c r="B10" t="s">
        <v>197</v>
      </c>
      <c r="C10" t="s">
        <v>198</v>
      </c>
      <c r="D10" t="s">
        <v>199</v>
      </c>
      <c r="E10" t="s">
        <v>169</v>
      </c>
      <c r="F10" t="s">
        <v>170</v>
      </c>
      <c r="G10" s="56">
        <v>45293</v>
      </c>
      <c r="H10" t="s">
        <v>171</v>
      </c>
      <c r="I10" t="s">
        <v>200</v>
      </c>
    </row>
    <row r="11" spans="1:9" x14ac:dyDescent="0.25">
      <c r="A11" t="s">
        <v>201</v>
      </c>
      <c r="B11" t="s">
        <v>192</v>
      </c>
      <c r="C11" t="s">
        <v>202</v>
      </c>
      <c r="D11" t="s">
        <v>203</v>
      </c>
      <c r="E11" t="s">
        <v>169</v>
      </c>
      <c r="F11" t="s">
        <v>170</v>
      </c>
      <c r="G11" s="56">
        <v>45293</v>
      </c>
      <c r="H11" t="s">
        <v>171</v>
      </c>
      <c r="I11" t="s">
        <v>204</v>
      </c>
    </row>
    <row r="12" spans="1:9" x14ac:dyDescent="0.25">
      <c r="A12" t="s">
        <v>205</v>
      </c>
      <c r="B12" t="s">
        <v>206</v>
      </c>
      <c r="C12" t="s">
        <v>207</v>
      </c>
      <c r="D12" t="s">
        <v>208</v>
      </c>
      <c r="E12" t="s">
        <v>169</v>
      </c>
      <c r="F12" t="s">
        <v>170</v>
      </c>
      <c r="G12" s="56">
        <v>45293</v>
      </c>
      <c r="H12" t="s">
        <v>171</v>
      </c>
      <c r="I12" t="s">
        <v>209</v>
      </c>
    </row>
    <row r="13" spans="1:9" x14ac:dyDescent="0.25">
      <c r="A13" t="s">
        <v>210</v>
      </c>
      <c r="B13" t="s">
        <v>211</v>
      </c>
      <c r="C13" t="s">
        <v>212</v>
      </c>
      <c r="D13" t="s">
        <v>213</v>
      </c>
      <c r="E13" t="s">
        <v>169</v>
      </c>
      <c r="F13" t="s">
        <v>170</v>
      </c>
      <c r="G13" s="56">
        <v>45293</v>
      </c>
      <c r="H13" t="s">
        <v>171</v>
      </c>
      <c r="I13" t="s">
        <v>214</v>
      </c>
    </row>
    <row r="14" spans="1:9" x14ac:dyDescent="0.25">
      <c r="A14" t="s">
        <v>215</v>
      </c>
      <c r="B14" t="s">
        <v>197</v>
      </c>
      <c r="C14" t="s">
        <v>216</v>
      </c>
      <c r="D14" t="s">
        <v>217</v>
      </c>
      <c r="E14" t="s">
        <v>188</v>
      </c>
      <c r="F14" t="s">
        <v>189</v>
      </c>
      <c r="G14" s="56">
        <v>45293</v>
      </c>
      <c r="H14" t="s">
        <v>171</v>
      </c>
      <c r="I14" t="s">
        <v>218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AA05-8B3F-4548-AE50-84D1AA4099EF}">
  <dimension ref="A1:Q14"/>
  <sheetViews>
    <sheetView workbookViewId="0">
      <selection activeCell="Q3" sqref="Q3"/>
    </sheetView>
  </sheetViews>
  <sheetFormatPr defaultRowHeight="15" x14ac:dyDescent="0.25"/>
  <cols>
    <col min="1" max="1" width="11" bestFit="1" customWidth="1"/>
    <col min="2" max="2" width="5.85546875" bestFit="1" customWidth="1"/>
    <col min="3" max="3" width="6" bestFit="1" customWidth="1"/>
    <col min="4" max="4" width="10" bestFit="1" customWidth="1"/>
    <col min="5" max="5" width="9.42578125" bestFit="1" customWidth="1"/>
    <col min="6" max="6" width="8.85546875" bestFit="1" customWidth="1"/>
    <col min="8" max="8" width="8.85546875" bestFit="1" customWidth="1"/>
    <col min="10" max="10" width="8.7109375" bestFit="1" customWidth="1"/>
    <col min="11" max="11" width="9.28515625" bestFit="1" customWidth="1"/>
    <col min="13" max="13" width="9.28515625" bestFit="1" customWidth="1"/>
    <col min="14" max="14" width="9" bestFit="1" customWidth="1"/>
    <col min="15" max="15" width="5.5703125" bestFit="1" customWidth="1"/>
    <col min="16" max="16" width="4.28515625" bestFit="1" customWidth="1"/>
    <col min="17" max="17" width="6.28515625" bestFit="1" customWidth="1"/>
  </cols>
  <sheetData>
    <row r="1" spans="1:17" ht="18" x14ac:dyDescent="0.25">
      <c r="A1" s="57" t="s">
        <v>219</v>
      </c>
      <c r="B1" s="57" t="s">
        <v>220</v>
      </c>
      <c r="C1" s="57" t="s">
        <v>221</v>
      </c>
      <c r="D1" s="57" t="s">
        <v>222</v>
      </c>
      <c r="E1" s="57" t="s">
        <v>223</v>
      </c>
      <c r="F1" s="57" t="s">
        <v>224</v>
      </c>
      <c r="G1" s="57" t="s">
        <v>225</v>
      </c>
      <c r="H1" s="57" t="s">
        <v>226</v>
      </c>
      <c r="I1" s="57" t="s">
        <v>227</v>
      </c>
      <c r="J1" s="57" t="s">
        <v>228</v>
      </c>
      <c r="K1" s="57" t="s">
        <v>229</v>
      </c>
      <c r="L1" s="57" t="s">
        <v>230</v>
      </c>
      <c r="M1" s="57" t="s">
        <v>231</v>
      </c>
      <c r="N1" s="57" t="s">
        <v>232</v>
      </c>
      <c r="O1" s="58" t="s">
        <v>233</v>
      </c>
      <c r="P1" s="59" t="s">
        <v>234</v>
      </c>
      <c r="Q1" s="60" t="s">
        <v>235</v>
      </c>
    </row>
    <row r="2" spans="1:17" x14ac:dyDescent="0.25">
      <c r="A2" s="61">
        <v>44805</v>
      </c>
      <c r="B2" s="62">
        <v>1</v>
      </c>
      <c r="C2" s="62">
        <v>5477997</v>
      </c>
      <c r="D2" s="63">
        <v>7563007605153</v>
      </c>
      <c r="E2" s="62" t="s">
        <v>236</v>
      </c>
      <c r="F2" s="62">
        <v>0</v>
      </c>
      <c r="G2" s="62">
        <v>2500</v>
      </c>
      <c r="H2" s="62">
        <v>2499.6</v>
      </c>
      <c r="I2" s="62">
        <v>0.4</v>
      </c>
      <c r="J2" s="62">
        <v>0.99980000000000002</v>
      </c>
      <c r="K2" s="62">
        <v>0</v>
      </c>
      <c r="L2" s="62">
        <v>0</v>
      </c>
      <c r="M2" s="62" t="s">
        <v>237</v>
      </c>
      <c r="N2" s="62" t="s">
        <v>238</v>
      </c>
      <c r="O2" s="64">
        <f t="shared" ref="O2:O13" si="0">$M$15/H2</f>
        <v>0</v>
      </c>
      <c r="P2" s="65">
        <f t="shared" ref="P2:P13" si="1">$M$15/G2</f>
        <v>0</v>
      </c>
      <c r="Q2" s="66">
        <v>0</v>
      </c>
    </row>
    <row r="3" spans="1:17" x14ac:dyDescent="0.25">
      <c r="A3" s="61">
        <v>44835</v>
      </c>
      <c r="B3" s="62">
        <v>1</v>
      </c>
      <c r="C3" s="62">
        <v>5477997</v>
      </c>
      <c r="D3" s="63">
        <v>7563007605153</v>
      </c>
      <c r="E3" s="62" t="s">
        <v>236</v>
      </c>
      <c r="F3" s="62">
        <v>0</v>
      </c>
      <c r="G3" s="62">
        <v>5000</v>
      </c>
      <c r="H3" s="62">
        <v>2270.67</v>
      </c>
      <c r="I3" s="62">
        <v>2729.33</v>
      </c>
      <c r="J3" s="62">
        <v>0.4541</v>
      </c>
      <c r="K3" s="62">
        <v>0</v>
      </c>
      <c r="L3" s="62">
        <v>0</v>
      </c>
      <c r="M3" s="62" t="s">
        <v>237</v>
      </c>
      <c r="N3" s="62" t="s">
        <v>238</v>
      </c>
      <c r="O3" s="64">
        <f t="shared" si="0"/>
        <v>0</v>
      </c>
      <c r="P3" s="65">
        <f t="shared" si="1"/>
        <v>0</v>
      </c>
      <c r="Q3" s="67">
        <f t="shared" ref="Q3:Q14" si="2">(H3-$I$3)/$J$3</f>
        <v>-1010.0418410041838</v>
      </c>
    </row>
    <row r="4" spans="1:17" x14ac:dyDescent="0.25">
      <c r="A4" s="61">
        <v>44866</v>
      </c>
      <c r="B4" s="62">
        <v>1</v>
      </c>
      <c r="C4" s="62">
        <v>5477997</v>
      </c>
      <c r="D4" s="63">
        <v>7563007605153</v>
      </c>
      <c r="E4" s="62" t="s">
        <v>236</v>
      </c>
      <c r="F4" s="62">
        <v>0</v>
      </c>
      <c r="G4" s="62">
        <v>5000</v>
      </c>
      <c r="H4" s="62">
        <v>4967.1499999999996</v>
      </c>
      <c r="I4" s="62">
        <v>32.85</v>
      </c>
      <c r="J4" s="62">
        <v>0.99339999999999995</v>
      </c>
      <c r="K4" s="62">
        <v>0</v>
      </c>
      <c r="L4" s="62">
        <v>0</v>
      </c>
      <c r="M4" s="62" t="s">
        <v>237</v>
      </c>
      <c r="N4" s="62" t="s">
        <v>238</v>
      </c>
      <c r="O4" s="64">
        <f t="shared" si="0"/>
        <v>0</v>
      </c>
      <c r="P4" s="65">
        <f t="shared" si="1"/>
        <v>0</v>
      </c>
      <c r="Q4" s="67">
        <f t="shared" si="2"/>
        <v>4928.0334728033467</v>
      </c>
    </row>
    <row r="5" spans="1:17" x14ac:dyDescent="0.25">
      <c r="A5" s="61">
        <v>44896</v>
      </c>
      <c r="B5" s="62">
        <v>1</v>
      </c>
      <c r="C5" s="62">
        <v>5477997</v>
      </c>
      <c r="D5" s="63">
        <v>7563007605153</v>
      </c>
      <c r="E5" s="62" t="s">
        <v>236</v>
      </c>
      <c r="F5" s="62">
        <v>0</v>
      </c>
      <c r="G5" s="62">
        <v>5000</v>
      </c>
      <c r="H5" s="62">
        <v>4989.46</v>
      </c>
      <c r="I5" s="62">
        <v>10.54</v>
      </c>
      <c r="J5" s="62">
        <v>0.99790000000000001</v>
      </c>
      <c r="K5" s="62">
        <v>0</v>
      </c>
      <c r="L5" s="62">
        <v>0</v>
      </c>
      <c r="M5" s="62" t="s">
        <v>237</v>
      </c>
      <c r="N5" s="62" t="s">
        <v>238</v>
      </c>
      <c r="O5" s="64">
        <f>$M$15/H5</f>
        <v>0</v>
      </c>
      <c r="P5" s="65">
        <f t="shared" si="1"/>
        <v>0</v>
      </c>
      <c r="Q5" s="67">
        <f t="shared" si="2"/>
        <v>4977.1636203479411</v>
      </c>
    </row>
    <row r="6" spans="1:17" x14ac:dyDescent="0.25">
      <c r="A6" s="61">
        <v>44927</v>
      </c>
      <c r="B6" s="62">
        <v>1</v>
      </c>
      <c r="C6" s="62">
        <v>5477997</v>
      </c>
      <c r="D6" s="63">
        <v>7563007605153</v>
      </c>
      <c r="E6" s="62" t="s">
        <v>236</v>
      </c>
      <c r="F6" s="62">
        <v>0</v>
      </c>
      <c r="G6" s="62">
        <v>10000</v>
      </c>
      <c r="H6" s="62">
        <v>8326.27</v>
      </c>
      <c r="I6" s="62">
        <v>1673.73</v>
      </c>
      <c r="J6" s="62">
        <v>0.83260000000000001</v>
      </c>
      <c r="K6" s="62">
        <v>0</v>
      </c>
      <c r="L6" s="62">
        <v>0</v>
      </c>
      <c r="M6" s="62" t="s">
        <v>237</v>
      </c>
      <c r="N6" s="62" t="s">
        <v>238</v>
      </c>
      <c r="O6" s="64">
        <f t="shared" si="0"/>
        <v>0</v>
      </c>
      <c r="P6" s="65">
        <f t="shared" si="1"/>
        <v>0</v>
      </c>
      <c r="Q6" s="67">
        <f t="shared" si="2"/>
        <v>12325.346839903106</v>
      </c>
    </row>
    <row r="7" spans="1:17" x14ac:dyDescent="0.25">
      <c r="A7" s="61">
        <v>44958</v>
      </c>
      <c r="B7" s="62">
        <v>1</v>
      </c>
      <c r="C7" s="62">
        <v>5477997</v>
      </c>
      <c r="D7" s="63">
        <v>7563007605153</v>
      </c>
      <c r="E7" s="62" t="s">
        <v>236</v>
      </c>
      <c r="F7" s="62">
        <v>0</v>
      </c>
      <c r="G7" s="62">
        <v>10000</v>
      </c>
      <c r="H7" s="62">
        <v>9095.36</v>
      </c>
      <c r="I7" s="62">
        <v>904.64</v>
      </c>
      <c r="J7" s="62">
        <v>0.90949999999999998</v>
      </c>
      <c r="K7" s="62">
        <v>0</v>
      </c>
      <c r="L7" s="62">
        <v>0</v>
      </c>
      <c r="M7" s="62" t="s">
        <v>237</v>
      </c>
      <c r="N7" s="62" t="s">
        <v>238</v>
      </c>
      <c r="O7" s="64">
        <f t="shared" si="0"/>
        <v>0</v>
      </c>
      <c r="P7" s="65">
        <f t="shared" si="1"/>
        <v>0</v>
      </c>
      <c r="Q7" s="67">
        <f t="shared" si="2"/>
        <v>14019.004624532043</v>
      </c>
    </row>
    <row r="8" spans="1:17" x14ac:dyDescent="0.25">
      <c r="A8" s="61">
        <v>44986</v>
      </c>
      <c r="B8" s="62">
        <v>1</v>
      </c>
      <c r="C8" s="62">
        <v>5477997</v>
      </c>
      <c r="D8" s="63">
        <v>7563007605153</v>
      </c>
      <c r="E8" s="62" t="s">
        <v>236</v>
      </c>
      <c r="F8" s="62">
        <v>0</v>
      </c>
      <c r="G8" s="62">
        <v>10000</v>
      </c>
      <c r="H8" s="62">
        <v>9784</v>
      </c>
      <c r="I8" s="62">
        <v>216</v>
      </c>
      <c r="J8" s="62">
        <v>0.97840000000000005</v>
      </c>
      <c r="K8" s="62">
        <v>0</v>
      </c>
      <c r="L8" s="62">
        <v>0</v>
      </c>
      <c r="M8" s="62" t="s">
        <v>237</v>
      </c>
      <c r="N8" s="62" t="s">
        <v>238</v>
      </c>
      <c r="O8" s="64">
        <f t="shared" si="0"/>
        <v>0</v>
      </c>
      <c r="P8" s="65">
        <f t="shared" si="1"/>
        <v>0</v>
      </c>
      <c r="Q8" s="67">
        <f t="shared" si="2"/>
        <v>15535.498788813036</v>
      </c>
    </row>
    <row r="9" spans="1:17" x14ac:dyDescent="0.25">
      <c r="A9" s="61">
        <v>45017</v>
      </c>
      <c r="B9" s="62">
        <v>1</v>
      </c>
      <c r="C9" s="62">
        <v>5477997</v>
      </c>
      <c r="D9" s="63">
        <v>7563007605153</v>
      </c>
      <c r="E9" s="62" t="s">
        <v>236</v>
      </c>
      <c r="F9" s="62">
        <v>0</v>
      </c>
      <c r="G9" s="62">
        <v>10000</v>
      </c>
      <c r="H9" s="62">
        <v>6126.53</v>
      </c>
      <c r="I9" s="62">
        <v>3873.47</v>
      </c>
      <c r="J9" s="62">
        <v>0.61270000000000002</v>
      </c>
      <c r="K9" s="62">
        <v>0</v>
      </c>
      <c r="L9" s="62">
        <v>0</v>
      </c>
      <c r="M9" s="62" t="s">
        <v>237</v>
      </c>
      <c r="N9" s="62" t="s">
        <v>238</v>
      </c>
      <c r="O9" s="64">
        <f t="shared" si="0"/>
        <v>0</v>
      </c>
      <c r="P9" s="65">
        <f t="shared" si="1"/>
        <v>0</v>
      </c>
      <c r="Q9" s="67">
        <f t="shared" si="2"/>
        <v>7481.1715481171541</v>
      </c>
    </row>
    <row r="10" spans="1:17" x14ac:dyDescent="0.25">
      <c r="A10" s="61">
        <v>45047</v>
      </c>
      <c r="B10" s="62">
        <v>1</v>
      </c>
      <c r="C10" s="62">
        <v>5477997</v>
      </c>
      <c r="D10" s="63">
        <v>7563007605153</v>
      </c>
      <c r="E10" s="62" t="s">
        <v>236</v>
      </c>
      <c r="F10" s="62">
        <v>0</v>
      </c>
      <c r="G10" s="62">
        <v>15000</v>
      </c>
      <c r="H10" s="62">
        <v>10939.06</v>
      </c>
      <c r="I10" s="62">
        <v>4060.94</v>
      </c>
      <c r="J10" s="62">
        <v>0.72929999999999995</v>
      </c>
      <c r="K10" s="62">
        <v>0</v>
      </c>
      <c r="L10" s="62">
        <v>0</v>
      </c>
      <c r="M10" s="62" t="s">
        <v>237</v>
      </c>
      <c r="N10" s="62" t="s">
        <v>238</v>
      </c>
      <c r="O10" s="64">
        <f t="shared" si="0"/>
        <v>0</v>
      </c>
      <c r="P10" s="65">
        <f t="shared" si="1"/>
        <v>0</v>
      </c>
      <c r="Q10" s="67">
        <f t="shared" si="2"/>
        <v>18079.123541070247</v>
      </c>
    </row>
    <row r="11" spans="1:17" x14ac:dyDescent="0.25">
      <c r="A11" s="61">
        <v>45078</v>
      </c>
      <c r="B11" s="62">
        <v>1</v>
      </c>
      <c r="C11" s="62">
        <v>5477997</v>
      </c>
      <c r="D11" s="63">
        <v>7563007605153</v>
      </c>
      <c r="E11" s="62" t="s">
        <v>236</v>
      </c>
      <c r="F11" s="62">
        <v>8</v>
      </c>
      <c r="G11" s="62">
        <v>15000</v>
      </c>
      <c r="H11" s="62">
        <v>14999.91</v>
      </c>
      <c r="I11" s="62">
        <v>0.09</v>
      </c>
      <c r="J11" s="68">
        <v>10000</v>
      </c>
      <c r="K11" s="62">
        <v>0</v>
      </c>
      <c r="L11" s="62">
        <v>0</v>
      </c>
      <c r="M11" s="62" t="s">
        <v>237</v>
      </c>
      <c r="N11" s="62" t="s">
        <v>238</v>
      </c>
      <c r="O11" s="64">
        <f t="shared" si="0"/>
        <v>0</v>
      </c>
      <c r="P11" s="65">
        <f t="shared" si="1"/>
        <v>0</v>
      </c>
      <c r="Q11" s="67">
        <f t="shared" si="2"/>
        <v>27021.75732217573</v>
      </c>
    </row>
    <row r="12" spans="1:17" x14ac:dyDescent="0.25">
      <c r="A12" s="61">
        <v>45108</v>
      </c>
      <c r="B12" s="62">
        <v>1</v>
      </c>
      <c r="C12" s="62">
        <v>5477997</v>
      </c>
      <c r="D12" s="63">
        <v>7563007605153</v>
      </c>
      <c r="E12" s="62" t="s">
        <v>236</v>
      </c>
      <c r="F12" s="62">
        <v>39</v>
      </c>
      <c r="G12" s="62">
        <v>16699.669999999998</v>
      </c>
      <c r="H12" s="62">
        <v>16699.669999999998</v>
      </c>
      <c r="I12" s="62">
        <v>0</v>
      </c>
      <c r="J12" s="68">
        <v>10000</v>
      </c>
      <c r="K12" s="62">
        <v>0</v>
      </c>
      <c r="L12" s="62">
        <v>0</v>
      </c>
      <c r="M12" s="62" t="s">
        <v>237</v>
      </c>
      <c r="N12" s="62" t="s">
        <v>238</v>
      </c>
      <c r="O12" s="64">
        <f t="shared" si="0"/>
        <v>0</v>
      </c>
      <c r="P12" s="65">
        <f t="shared" si="1"/>
        <v>0</v>
      </c>
      <c r="Q12" s="67">
        <f t="shared" si="2"/>
        <v>30764.897599647651</v>
      </c>
    </row>
    <row r="13" spans="1:17" x14ac:dyDescent="0.25">
      <c r="A13" s="61">
        <v>45139</v>
      </c>
      <c r="B13" s="62">
        <v>1</v>
      </c>
      <c r="C13" s="62">
        <v>5477997</v>
      </c>
      <c r="D13" s="63">
        <v>7563007605153</v>
      </c>
      <c r="E13" s="62" t="s">
        <v>236</v>
      </c>
      <c r="F13" s="62">
        <v>70</v>
      </c>
      <c r="G13" s="62">
        <v>17197.66</v>
      </c>
      <c r="H13" s="62">
        <v>17197.66</v>
      </c>
      <c r="I13" s="62">
        <v>0</v>
      </c>
      <c r="J13" s="68">
        <v>10000</v>
      </c>
      <c r="K13" s="62">
        <v>0</v>
      </c>
      <c r="L13" s="62">
        <v>0</v>
      </c>
      <c r="M13" s="62" t="s">
        <v>237</v>
      </c>
      <c r="N13" s="62" t="s">
        <v>238</v>
      </c>
      <c r="O13" s="64">
        <f t="shared" si="0"/>
        <v>0</v>
      </c>
      <c r="P13" s="65">
        <f t="shared" si="1"/>
        <v>0</v>
      </c>
      <c r="Q13" s="67">
        <f t="shared" si="2"/>
        <v>31861.550319312926</v>
      </c>
    </row>
    <row r="14" spans="1:17" x14ac:dyDescent="0.25">
      <c r="A14" s="69">
        <v>45170</v>
      </c>
      <c r="B14" s="70">
        <v>1</v>
      </c>
      <c r="C14" s="70">
        <v>5477997</v>
      </c>
      <c r="D14" s="71">
        <v>7563007605153</v>
      </c>
      <c r="E14" s="70" t="s">
        <v>236</v>
      </c>
      <c r="F14" s="70">
        <v>0</v>
      </c>
      <c r="G14" s="70">
        <v>15000</v>
      </c>
      <c r="H14" s="70">
        <v>0</v>
      </c>
      <c r="I14" s="70">
        <v>15000</v>
      </c>
      <c r="J14" s="70">
        <v>0</v>
      </c>
      <c r="K14" s="70">
        <v>1</v>
      </c>
      <c r="L14" s="70">
        <v>17197.66</v>
      </c>
      <c r="M14" s="70" t="s">
        <v>237</v>
      </c>
      <c r="N14" s="70" t="s">
        <v>238</v>
      </c>
      <c r="O14" s="72"/>
      <c r="P14" s="73"/>
      <c r="Q14" s="74">
        <f t="shared" si="2"/>
        <v>-6010.4162078837262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54FA-8FDA-41E2-91AB-5E5EAD69551B}">
  <dimension ref="A1:G68"/>
  <sheetViews>
    <sheetView zoomScale="70" zoomScaleNormal="70" workbookViewId="0">
      <selection activeCell="C56" sqref="C56:C68"/>
    </sheetView>
  </sheetViews>
  <sheetFormatPr defaultRowHeight="15" x14ac:dyDescent="0.25"/>
  <cols>
    <col min="1" max="1" width="72" customWidth="1"/>
    <col min="2" max="2" width="71.42578125" bestFit="1" customWidth="1"/>
    <col min="3" max="3" width="20.140625" customWidth="1"/>
    <col min="4" max="4" width="50.5703125" customWidth="1"/>
    <col min="5" max="5" width="92.28515625" customWidth="1"/>
    <col min="6" max="6" width="21" customWidth="1"/>
    <col min="7" max="7" width="32.28515625" customWidth="1"/>
    <col min="8" max="8" width="12.85546875" bestFit="1" customWidth="1"/>
    <col min="9" max="9" width="14.5703125" customWidth="1"/>
    <col min="10" max="10" width="13.7109375" customWidth="1"/>
    <col min="11" max="11" width="10.7109375" customWidth="1"/>
    <col min="13" max="13" width="11" customWidth="1"/>
    <col min="14" max="14" width="13.28515625" customWidth="1"/>
    <col min="15" max="15" width="9.28515625" customWidth="1"/>
  </cols>
  <sheetData>
    <row r="1" spans="1:7" x14ac:dyDescent="0.25">
      <c r="A1" t="s">
        <v>240</v>
      </c>
    </row>
    <row r="2" spans="1:7" ht="45" customHeight="1" x14ac:dyDescent="0.25">
      <c r="A2" s="94" t="s">
        <v>262</v>
      </c>
      <c r="B2" s="94" t="s">
        <v>241</v>
      </c>
      <c r="C2" s="94" t="s">
        <v>242</v>
      </c>
      <c r="D2" s="94" t="s">
        <v>243</v>
      </c>
      <c r="E2" s="91"/>
      <c r="F2" s="91"/>
      <c r="G2" s="91"/>
    </row>
    <row r="3" spans="1:7" x14ac:dyDescent="0.25">
      <c r="A3" t="s">
        <v>257</v>
      </c>
      <c r="B3" t="s">
        <v>244</v>
      </c>
      <c r="C3" s="92">
        <v>1893037</v>
      </c>
      <c r="D3" s="93">
        <v>145662</v>
      </c>
      <c r="E3" s="93"/>
    </row>
    <row r="4" spans="1:7" x14ac:dyDescent="0.25">
      <c r="A4" t="s">
        <v>258</v>
      </c>
      <c r="B4" t="s">
        <v>245</v>
      </c>
      <c r="C4" s="92">
        <v>1237760</v>
      </c>
      <c r="D4" s="93">
        <v>145658</v>
      </c>
      <c r="E4" s="93"/>
    </row>
    <row r="5" spans="1:7" x14ac:dyDescent="0.25">
      <c r="A5" t="s">
        <v>246</v>
      </c>
      <c r="B5" t="s">
        <v>247</v>
      </c>
      <c r="C5" s="92">
        <v>1525856</v>
      </c>
      <c r="D5" s="93">
        <v>145662</v>
      </c>
      <c r="E5" s="93"/>
    </row>
    <row r="6" spans="1:7" x14ac:dyDescent="0.25">
      <c r="A6" t="s">
        <v>248</v>
      </c>
      <c r="B6" t="s">
        <v>249</v>
      </c>
      <c r="C6" s="92">
        <v>1747375</v>
      </c>
      <c r="D6" s="93">
        <v>145662</v>
      </c>
      <c r="E6" s="93"/>
    </row>
    <row r="8" spans="1:7" x14ac:dyDescent="0.25">
      <c r="A8" t="s">
        <v>250</v>
      </c>
    </row>
    <row r="9" spans="1:7" ht="47.25" customHeight="1" x14ac:dyDescent="0.25">
      <c r="A9" s="90" t="s">
        <v>256</v>
      </c>
      <c r="B9" s="90" t="s">
        <v>263</v>
      </c>
      <c r="C9" s="90" t="s">
        <v>264</v>
      </c>
      <c r="D9" s="14"/>
    </row>
    <row r="10" spans="1:7" x14ac:dyDescent="0.25">
      <c r="A10" s="80" t="s">
        <v>251</v>
      </c>
      <c r="B10" s="80" t="s">
        <v>252</v>
      </c>
      <c r="C10" s="80" t="s">
        <v>253</v>
      </c>
      <c r="D10" s="81"/>
    </row>
    <row r="11" spans="1:7" x14ac:dyDescent="0.25">
      <c r="A11">
        <v>5</v>
      </c>
      <c r="B11" s="95">
        <v>1</v>
      </c>
      <c r="C11" s="96">
        <f t="shared" ref="C11:C20" si="0">B11/$B$20</f>
        <v>6.865208496382035E-6</v>
      </c>
      <c r="D11" s="81"/>
    </row>
    <row r="12" spans="1:7" x14ac:dyDescent="0.25">
      <c r="A12">
        <v>6</v>
      </c>
      <c r="B12" s="95">
        <v>7</v>
      </c>
      <c r="C12" s="96">
        <f t="shared" si="0"/>
        <v>4.8056459474674246E-5</v>
      </c>
      <c r="D12" s="81"/>
    </row>
    <row r="13" spans="1:7" x14ac:dyDescent="0.25">
      <c r="A13">
        <v>7</v>
      </c>
      <c r="B13" s="95">
        <v>10</v>
      </c>
      <c r="C13" s="96">
        <f t="shared" si="0"/>
        <v>6.8652084963820355E-5</v>
      </c>
      <c r="D13" s="81"/>
    </row>
    <row r="14" spans="1:7" x14ac:dyDescent="0.25">
      <c r="A14">
        <v>8</v>
      </c>
      <c r="B14" s="95">
        <v>15</v>
      </c>
      <c r="C14" s="96">
        <f t="shared" si="0"/>
        <v>1.0297812744573053E-4</v>
      </c>
      <c r="D14" s="81"/>
    </row>
    <row r="15" spans="1:7" x14ac:dyDescent="0.25">
      <c r="A15">
        <v>9</v>
      </c>
      <c r="B15" s="95">
        <v>23</v>
      </c>
      <c r="C15" s="96">
        <f t="shared" si="0"/>
        <v>1.578997954167868E-4</v>
      </c>
      <c r="D15" s="81"/>
    </row>
    <row r="16" spans="1:7" x14ac:dyDescent="0.25">
      <c r="A16">
        <v>10</v>
      </c>
      <c r="B16" s="95">
        <v>42</v>
      </c>
      <c r="C16" s="96">
        <f t="shared" si="0"/>
        <v>2.8833875684804546E-4</v>
      </c>
      <c r="D16" s="81"/>
    </row>
    <row r="17" spans="1:4" x14ac:dyDescent="0.25">
      <c r="A17">
        <v>11</v>
      </c>
      <c r="B17" s="95">
        <v>43</v>
      </c>
      <c r="C17" s="96">
        <f t="shared" si="0"/>
        <v>2.9520396534442751E-4</v>
      </c>
      <c r="D17" s="81"/>
    </row>
    <row r="18" spans="1:4" x14ac:dyDescent="0.25">
      <c r="A18">
        <v>12</v>
      </c>
      <c r="B18" s="95">
        <v>73</v>
      </c>
      <c r="C18" s="96">
        <f t="shared" si="0"/>
        <v>5.0116022023588861E-4</v>
      </c>
      <c r="D18" s="81"/>
    </row>
    <row r="19" spans="1:4" x14ac:dyDescent="0.25">
      <c r="A19">
        <v>13</v>
      </c>
      <c r="B19" s="95">
        <v>145448</v>
      </c>
      <c r="C19" s="96">
        <f t="shared" si="0"/>
        <v>0.99853084538177428</v>
      </c>
      <c r="D19" s="81"/>
    </row>
    <row r="20" spans="1:4" x14ac:dyDescent="0.25">
      <c r="A20" s="84" t="s">
        <v>66</v>
      </c>
      <c r="B20" s="97">
        <f>SUM(B11:B19)</f>
        <v>145662</v>
      </c>
      <c r="C20" s="98">
        <f t="shared" si="0"/>
        <v>1</v>
      </c>
    </row>
    <row r="23" spans="1:4" ht="90" x14ac:dyDescent="0.25">
      <c r="A23" s="99" t="s">
        <v>259</v>
      </c>
      <c r="B23" s="99" t="s">
        <v>265</v>
      </c>
      <c r="C23" s="99" t="s">
        <v>266</v>
      </c>
      <c r="D23" s="14"/>
    </row>
    <row r="24" spans="1:4" x14ac:dyDescent="0.25">
      <c r="A24" s="79" t="s">
        <v>251</v>
      </c>
      <c r="B24" s="79" t="s">
        <v>254</v>
      </c>
      <c r="C24" s="80" t="s">
        <v>253</v>
      </c>
    </row>
    <row r="25" spans="1:4" x14ac:dyDescent="0.25">
      <c r="A25">
        <v>1</v>
      </c>
      <c r="B25" s="81">
        <v>33544</v>
      </c>
      <c r="C25" s="82">
        <f t="shared" ref="C25:C37" si="1">B25/$B$37</f>
        <v>0.23029287783712532</v>
      </c>
      <c r="D25" s="83"/>
    </row>
    <row r="26" spans="1:4" x14ac:dyDescent="0.25">
      <c r="A26">
        <v>2</v>
      </c>
      <c r="B26" s="81">
        <v>10837</v>
      </c>
      <c r="C26" s="82">
        <f t="shared" si="1"/>
        <v>7.4400307569786758E-2</v>
      </c>
      <c r="D26" s="83"/>
    </row>
    <row r="27" spans="1:4" x14ac:dyDescent="0.25">
      <c r="A27">
        <v>3</v>
      </c>
      <c r="B27" s="81">
        <v>4646</v>
      </c>
      <c r="C27" s="82">
        <f t="shared" si="1"/>
        <v>3.1896634582377896E-2</v>
      </c>
      <c r="D27" s="83"/>
    </row>
    <row r="28" spans="1:4" x14ac:dyDescent="0.25">
      <c r="A28">
        <v>4</v>
      </c>
      <c r="B28" s="81">
        <v>4371</v>
      </c>
      <c r="C28" s="82">
        <f t="shared" si="1"/>
        <v>3.0008650400252648E-2</v>
      </c>
      <c r="D28" s="83"/>
    </row>
    <row r="29" spans="1:4" x14ac:dyDescent="0.25">
      <c r="A29">
        <v>5</v>
      </c>
      <c r="B29" s="81">
        <v>5574</v>
      </c>
      <c r="C29" s="82">
        <f t="shared" si="1"/>
        <v>3.8267723022422387E-2</v>
      </c>
      <c r="D29" s="83"/>
    </row>
    <row r="30" spans="1:4" x14ac:dyDescent="0.25">
      <c r="A30">
        <v>6</v>
      </c>
      <c r="B30" s="81">
        <v>8044</v>
      </c>
      <c r="C30" s="82">
        <f t="shared" si="1"/>
        <v>5.5225253676420109E-2</v>
      </c>
      <c r="D30" s="83"/>
    </row>
    <row r="31" spans="1:4" x14ac:dyDescent="0.25">
      <c r="A31">
        <v>7</v>
      </c>
      <c r="B31" s="81">
        <v>11071</v>
      </c>
      <c r="C31" s="82">
        <f t="shared" si="1"/>
        <v>7.6006810473849704E-2</v>
      </c>
      <c r="D31" s="83"/>
    </row>
    <row r="32" spans="1:4" x14ac:dyDescent="0.25">
      <c r="A32">
        <v>8</v>
      </c>
      <c r="B32" s="81">
        <v>15722</v>
      </c>
      <c r="C32" s="82">
        <f t="shared" si="1"/>
        <v>0.10793777204135716</v>
      </c>
      <c r="D32" s="83"/>
    </row>
    <row r="33" spans="1:4" x14ac:dyDescent="0.25">
      <c r="A33">
        <v>9</v>
      </c>
      <c r="B33" s="81">
        <v>20830</v>
      </c>
      <c r="C33" s="82">
        <f t="shared" si="1"/>
        <v>0.14300622004970548</v>
      </c>
      <c r="D33" s="83"/>
    </row>
    <row r="34" spans="1:4" x14ac:dyDescent="0.25">
      <c r="A34">
        <v>10</v>
      </c>
      <c r="B34" s="81">
        <v>30743</v>
      </c>
      <c r="C34" s="82">
        <f t="shared" si="1"/>
        <v>0.21106290076755138</v>
      </c>
      <c r="D34" s="83"/>
    </row>
    <row r="35" spans="1:4" x14ac:dyDescent="0.25">
      <c r="A35">
        <v>11</v>
      </c>
      <c r="B35" s="81">
        <v>173</v>
      </c>
      <c r="C35" s="82">
        <f t="shared" si="1"/>
        <v>1.1877136854824314E-3</v>
      </c>
      <c r="D35" s="83"/>
    </row>
    <row r="36" spans="1:4" x14ac:dyDescent="0.25">
      <c r="A36">
        <v>12</v>
      </c>
      <c r="B36" s="81">
        <v>103</v>
      </c>
      <c r="C36" s="82">
        <f t="shared" si="1"/>
        <v>7.0713589366873083E-4</v>
      </c>
      <c r="D36" s="83"/>
    </row>
    <row r="37" spans="1:4" x14ac:dyDescent="0.25">
      <c r="A37" s="84" t="s">
        <v>66</v>
      </c>
      <c r="B37" s="85">
        <f>SUM(B25:B36)</f>
        <v>145658</v>
      </c>
      <c r="C37" s="86">
        <f t="shared" si="1"/>
        <v>1</v>
      </c>
    </row>
    <row r="39" spans="1:4" x14ac:dyDescent="0.25">
      <c r="A39" s="89" t="s">
        <v>255</v>
      </c>
      <c r="B39" s="89" t="s">
        <v>261</v>
      </c>
      <c r="C39" s="89" t="s">
        <v>260</v>
      </c>
      <c r="D39" s="88"/>
    </row>
    <row r="40" spans="1:4" x14ac:dyDescent="0.25">
      <c r="A40" s="79" t="s">
        <v>251</v>
      </c>
      <c r="B40" s="79" t="s">
        <v>254</v>
      </c>
      <c r="C40" s="80" t="s">
        <v>253</v>
      </c>
    </row>
    <row r="41" spans="1:4" x14ac:dyDescent="0.25">
      <c r="A41">
        <v>1</v>
      </c>
      <c r="B41" s="81">
        <v>46842</v>
      </c>
      <c r="C41" s="87">
        <f t="shared" ref="C41:C53" si="2">B41/$B$53</f>
        <v>0.32158009638752727</v>
      </c>
    </row>
    <row r="42" spans="1:4" x14ac:dyDescent="0.25">
      <c r="A42">
        <v>2</v>
      </c>
      <c r="B42" s="81">
        <v>21798</v>
      </c>
      <c r="C42" s="87">
        <f t="shared" si="2"/>
        <v>0.14964781480413561</v>
      </c>
    </row>
    <row r="43" spans="1:4" x14ac:dyDescent="0.25">
      <c r="A43">
        <v>3</v>
      </c>
      <c r="B43" s="81">
        <v>6089</v>
      </c>
      <c r="C43" s="87">
        <f t="shared" si="2"/>
        <v>4.1802254534470215E-2</v>
      </c>
    </row>
    <row r="44" spans="1:4" x14ac:dyDescent="0.25">
      <c r="A44">
        <v>4</v>
      </c>
      <c r="B44" s="81">
        <v>2554</v>
      </c>
      <c r="C44" s="87">
        <f t="shared" si="2"/>
        <v>1.7533742499759718E-2</v>
      </c>
    </row>
    <row r="45" spans="1:4" x14ac:dyDescent="0.25">
      <c r="A45">
        <v>5</v>
      </c>
      <c r="B45" s="81">
        <v>1989</v>
      </c>
      <c r="C45" s="87">
        <f t="shared" si="2"/>
        <v>1.3654899699303868E-2</v>
      </c>
    </row>
    <row r="46" spans="1:4" x14ac:dyDescent="0.25">
      <c r="A46">
        <v>6</v>
      </c>
      <c r="B46" s="81">
        <v>1894</v>
      </c>
      <c r="C46" s="87">
        <f t="shared" si="2"/>
        <v>1.3002704892147575E-2</v>
      </c>
      <c r="D46" s="15"/>
    </row>
    <row r="47" spans="1:4" x14ac:dyDescent="0.25">
      <c r="A47">
        <v>7</v>
      </c>
      <c r="B47" s="81">
        <v>2115</v>
      </c>
      <c r="C47" s="87">
        <f t="shared" si="2"/>
        <v>1.4519915969848004E-2</v>
      </c>
    </row>
    <row r="48" spans="1:4" x14ac:dyDescent="0.25">
      <c r="A48">
        <v>8</v>
      </c>
      <c r="B48" s="81">
        <v>2950</v>
      </c>
      <c r="C48" s="87">
        <f t="shared" si="2"/>
        <v>2.0252365064327003E-2</v>
      </c>
    </row>
    <row r="49" spans="1:3" x14ac:dyDescent="0.25">
      <c r="A49">
        <v>9</v>
      </c>
      <c r="B49" s="81">
        <v>6174</v>
      </c>
      <c r="C49" s="87">
        <f t="shared" si="2"/>
        <v>4.2385797256662687E-2</v>
      </c>
    </row>
    <row r="50" spans="1:3" x14ac:dyDescent="0.25">
      <c r="A50">
        <v>10</v>
      </c>
      <c r="B50" s="81">
        <v>20661</v>
      </c>
      <c r="C50" s="87">
        <f t="shared" si="2"/>
        <v>0.14184207274374921</v>
      </c>
    </row>
    <row r="51" spans="1:3" x14ac:dyDescent="0.25">
      <c r="A51">
        <v>11</v>
      </c>
      <c r="B51" s="81">
        <v>32414</v>
      </c>
      <c r="C51" s="87">
        <f t="shared" si="2"/>
        <v>0.22252886820172729</v>
      </c>
    </row>
    <row r="52" spans="1:3" x14ac:dyDescent="0.25">
      <c r="A52">
        <v>12</v>
      </c>
      <c r="B52" s="81">
        <v>182</v>
      </c>
      <c r="C52" s="87">
        <f t="shared" si="2"/>
        <v>1.2494679463415303E-3</v>
      </c>
    </row>
    <row r="53" spans="1:3" x14ac:dyDescent="0.25">
      <c r="A53" s="84" t="s">
        <v>66</v>
      </c>
      <c r="B53" s="85">
        <f>SUM(B41:B52)</f>
        <v>145662</v>
      </c>
      <c r="C53" s="86">
        <f t="shared" si="2"/>
        <v>1</v>
      </c>
    </row>
    <row r="55" spans="1:3" x14ac:dyDescent="0.25">
      <c r="A55" t="s">
        <v>251</v>
      </c>
      <c r="B55" t="s">
        <v>254</v>
      </c>
      <c r="C55" t="s">
        <v>253</v>
      </c>
    </row>
    <row r="56" spans="1:3" x14ac:dyDescent="0.25">
      <c r="A56">
        <v>1</v>
      </c>
      <c r="B56">
        <v>62956</v>
      </c>
      <c r="C56" s="100">
        <f t="shared" ref="C56:C68" si="3">B56/$B$68</f>
        <v>0.43220606609822743</v>
      </c>
    </row>
    <row r="57" spans="1:3" x14ac:dyDescent="0.25">
      <c r="A57">
        <v>2</v>
      </c>
      <c r="B57">
        <v>30344</v>
      </c>
      <c r="C57" s="100">
        <f t="shared" si="3"/>
        <v>0.20831788661421646</v>
      </c>
    </row>
    <row r="58" spans="1:3" x14ac:dyDescent="0.25">
      <c r="A58">
        <v>3</v>
      </c>
      <c r="B58">
        <v>6038</v>
      </c>
      <c r="C58" s="100">
        <f t="shared" si="3"/>
        <v>4.1452128901154725E-2</v>
      </c>
    </row>
    <row r="59" spans="1:3" x14ac:dyDescent="0.25">
      <c r="A59">
        <v>4</v>
      </c>
      <c r="B59">
        <v>2344</v>
      </c>
      <c r="C59" s="100">
        <f t="shared" si="3"/>
        <v>1.6092048715519492E-2</v>
      </c>
    </row>
    <row r="60" spans="1:3" x14ac:dyDescent="0.25">
      <c r="A60">
        <v>5</v>
      </c>
      <c r="B60">
        <v>1232</v>
      </c>
      <c r="C60" s="100">
        <f t="shared" si="3"/>
        <v>8.4579368675426671E-3</v>
      </c>
    </row>
    <row r="61" spans="1:3" x14ac:dyDescent="0.25">
      <c r="A61">
        <v>6</v>
      </c>
      <c r="B61">
        <v>1002</v>
      </c>
      <c r="C61" s="100">
        <f t="shared" si="3"/>
        <v>6.8789389133747988E-3</v>
      </c>
    </row>
    <row r="62" spans="1:3" x14ac:dyDescent="0.25">
      <c r="A62">
        <v>7</v>
      </c>
      <c r="B62">
        <v>1046</v>
      </c>
      <c r="C62" s="100">
        <f t="shared" si="3"/>
        <v>7.1810080872156089E-3</v>
      </c>
    </row>
    <row r="63" spans="1:3" x14ac:dyDescent="0.25">
      <c r="A63">
        <v>8</v>
      </c>
      <c r="B63">
        <v>1095</v>
      </c>
      <c r="C63" s="100">
        <f t="shared" si="3"/>
        <v>7.5174033035383288E-3</v>
      </c>
    </row>
    <row r="64" spans="1:3" x14ac:dyDescent="0.25">
      <c r="A64">
        <v>9</v>
      </c>
      <c r="B64">
        <v>1104</v>
      </c>
      <c r="C64" s="100">
        <f t="shared" si="3"/>
        <v>7.5791901800057668E-3</v>
      </c>
    </row>
    <row r="65" spans="1:3" x14ac:dyDescent="0.25">
      <c r="A65">
        <v>10</v>
      </c>
      <c r="B65">
        <v>1085</v>
      </c>
      <c r="C65" s="100">
        <f t="shared" si="3"/>
        <v>7.4487512185745083E-3</v>
      </c>
    </row>
    <row r="66" spans="1:3" x14ac:dyDescent="0.25">
      <c r="A66">
        <v>11</v>
      </c>
      <c r="B66">
        <v>1113</v>
      </c>
      <c r="C66" s="100">
        <f t="shared" si="3"/>
        <v>7.6409770564732048E-3</v>
      </c>
    </row>
    <row r="67" spans="1:3" x14ac:dyDescent="0.25">
      <c r="A67">
        <v>12</v>
      </c>
      <c r="B67">
        <v>36303</v>
      </c>
      <c r="C67" s="100">
        <f t="shared" si="3"/>
        <v>0.24922766404415703</v>
      </c>
    </row>
    <row r="68" spans="1:3" x14ac:dyDescent="0.25">
      <c r="A68" t="s">
        <v>66</v>
      </c>
      <c r="B68">
        <f>SUM(B56:B67)</f>
        <v>145662</v>
      </c>
      <c r="C68" s="82">
        <f t="shared" si="3"/>
        <v>1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Relatório Contábil</vt:lpstr>
      <vt:lpstr>Relatório Controladoria</vt:lpstr>
      <vt:lpstr>Tabela CR1</vt:lpstr>
      <vt:lpstr>Tabela KM1</vt:lpstr>
      <vt:lpstr>Mecanismo Contábil</vt:lpstr>
      <vt:lpstr>Chamados</vt:lpstr>
      <vt:lpstr>CCF</vt:lpstr>
      <vt:lpstr>Tratamentos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Alves Rodrigues</dc:creator>
  <cp:lastModifiedBy>Rogerio Alves Rodrigues</cp:lastModifiedBy>
  <dcterms:created xsi:type="dcterms:W3CDTF">2024-09-08T14:39:22Z</dcterms:created>
  <dcterms:modified xsi:type="dcterms:W3CDTF">2024-09-15T23:13:23Z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2024-09-08T14:40:01Z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0446a300-6f71-4bf3-b6b7-c7d420127a69</vt:lpwstr>
  </property>
  <property fmtid="{D5CDD505-2E9C-101B-9397-08002B2CF9AE}" pid="8" name="MSIP_Label_6459b2e0-2ec4-47e6-afc1-6e3f8b684f6a_ContentBits">
    <vt:lpwstr>0</vt:lpwstr>
  </property>
</Properties>
</file>